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mylen\Documents\phD\Data_phD\Data\CoalAuthority_Data\"/>
    </mc:Choice>
  </mc:AlternateContent>
  <xr:revisionPtr revIDLastSave="0" documentId="13_ncr:1_{6BF2D8EB-698C-4545-A157-8291869CFA12}" xr6:coauthVersionLast="45" xr6:coauthVersionMax="45" xr10:uidLastSave="{00000000-0000-0000-0000-000000000000}"/>
  <bookViews>
    <workbookView xWindow="-108" yWindow="-108" windowWidth="23256" windowHeight="12720" activeTab="8" xr2:uid="{00000000-000D-0000-FFFF-FFFF00000000}"/>
  </bookViews>
  <sheets>
    <sheet name="Discharge" sheetId="1" r:id="rId1"/>
    <sheet name="BH" sheetId="2" r:id="rId2"/>
    <sheet name="BH_log" sheetId="8" r:id="rId3"/>
    <sheet name="Shaft" sheetId="4" r:id="rId4"/>
    <sheet name="Shaft_Log" sheetId="9" r:id="rId5"/>
    <sheet name="Pumped" sheetId="6" r:id="rId6"/>
    <sheet name="Cascade" sheetId="5" r:id="rId7"/>
    <sheet name="Summary" sheetId="11" r:id="rId8"/>
    <sheet name="Monitoring_temp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3" l="1"/>
  <c r="P37" i="13"/>
  <c r="U106" i="13"/>
  <c r="U98" i="13"/>
  <c r="V86" i="13"/>
  <c r="U62" i="13"/>
  <c r="R37" i="13"/>
  <c r="R71" i="13"/>
  <c r="R70" i="13"/>
  <c r="R56" i="13"/>
  <c r="R100" i="13"/>
  <c r="R78" i="13"/>
  <c r="R2" i="13"/>
  <c r="R114" i="13"/>
  <c r="R111" i="13"/>
  <c r="R131" i="13"/>
  <c r="R132" i="13"/>
  <c r="R107" i="13"/>
  <c r="R104" i="13"/>
  <c r="R128" i="13"/>
  <c r="G116" i="13"/>
  <c r="F116" i="13"/>
  <c r="E116" i="13"/>
  <c r="B21" i="5" l="1"/>
  <c r="B18" i="5" l="1"/>
  <c r="B19" i="5"/>
  <c r="E42" i="6"/>
  <c r="B42" i="6" s="1"/>
  <c r="E39" i="6"/>
  <c r="E40" i="6"/>
  <c r="C38" i="6"/>
  <c r="D35" i="6"/>
  <c r="D34" i="6"/>
  <c r="D33" i="6"/>
  <c r="D32" i="6"/>
  <c r="C34" i="6"/>
  <c r="C33" i="6"/>
  <c r="C32" i="6"/>
  <c r="G36" i="9"/>
  <c r="G33" i="9"/>
  <c r="G32" i="9"/>
  <c r="G31" i="9"/>
  <c r="G30" i="9"/>
  <c r="F32" i="9"/>
  <c r="F30" i="9"/>
  <c r="C19" i="4"/>
  <c r="C16" i="4"/>
  <c r="C15" i="4"/>
  <c r="C20" i="8"/>
  <c r="B20" i="8"/>
  <c r="O8" i="8"/>
  <c r="C16" i="8"/>
  <c r="C15" i="8"/>
  <c r="C25" i="2"/>
  <c r="C21" i="2"/>
  <c r="C20" i="2"/>
  <c r="B34" i="1"/>
  <c r="C34" i="1"/>
  <c r="C35" i="1"/>
  <c r="C33" i="1"/>
  <c r="B32" i="1"/>
  <c r="B20" i="2"/>
  <c r="C39" i="1"/>
  <c r="B39" i="1"/>
  <c r="C38" i="1"/>
  <c r="B38" i="1"/>
  <c r="O2" i="2" l="1"/>
  <c r="I38" i="11" l="1"/>
  <c r="I36" i="11"/>
  <c r="I42" i="11"/>
  <c r="I41" i="11"/>
  <c r="I39" i="11"/>
  <c r="I43" i="11"/>
  <c r="I40" i="11"/>
  <c r="I37" i="11"/>
  <c r="B44" i="6"/>
  <c r="B43" i="6"/>
  <c r="B41" i="6"/>
  <c r="B40" i="6"/>
  <c r="D39" i="6"/>
  <c r="B39" i="6" s="1"/>
  <c r="E38" i="6"/>
  <c r="B38" i="6" s="1"/>
  <c r="D48" i="11"/>
  <c r="C35" i="6"/>
  <c r="F36" i="9"/>
  <c r="O28" i="9"/>
  <c r="A44" i="6" l="1"/>
  <c r="A43" i="6"/>
  <c r="A42" i="6"/>
  <c r="A41" i="6"/>
  <c r="O25" i="9"/>
  <c r="O8" i="9" l="1"/>
  <c r="O24" i="9"/>
  <c r="O23" i="9"/>
  <c r="O4" i="9" l="1"/>
  <c r="O3" i="9"/>
  <c r="O2" i="9"/>
  <c r="F35" i="9" s="1"/>
  <c r="B19" i="4" l="1"/>
  <c r="O3" i="8"/>
  <c r="O7" i="8"/>
  <c r="O6" i="8"/>
  <c r="O5" i="8"/>
  <c r="O4" i="8"/>
  <c r="O2" i="8"/>
  <c r="B36" i="1"/>
  <c r="B35" i="1"/>
  <c r="B33" i="1"/>
  <c r="B25" i="2"/>
  <c r="F33" i="9"/>
  <c r="C19" i="8" l="1"/>
  <c r="B19" i="8"/>
  <c r="F31" i="9"/>
  <c r="E33" i="9"/>
  <c r="E32" i="9"/>
  <c r="E31" i="9"/>
  <c r="E30" i="9"/>
  <c r="B17" i="4"/>
  <c r="B16" i="4"/>
  <c r="B15" i="4"/>
  <c r="A17" i="4"/>
  <c r="A16" i="4"/>
  <c r="A15" i="4"/>
  <c r="G4" i="2" l="1"/>
  <c r="F4" i="2"/>
  <c r="E4" i="2"/>
  <c r="B21" i="2" l="1"/>
  <c r="B16" i="8" l="1"/>
  <c r="B15" i="8"/>
  <c r="B14" i="8"/>
  <c r="A16" i="8"/>
  <c r="A15" i="8"/>
  <c r="A14" i="8"/>
  <c r="B22" i="2" l="1"/>
  <c r="A22" i="2" l="1"/>
  <c r="A21" i="2"/>
  <c r="A20" i="2"/>
</calcChain>
</file>

<file path=xl/sharedStrings.xml><?xml version="1.0" encoding="utf-8"?>
<sst xmlns="http://schemas.openxmlformats.org/spreadsheetml/2006/main" count="2312" uniqueCount="673">
  <si>
    <t>Site</t>
  </si>
  <si>
    <t>Measurement location</t>
  </si>
  <si>
    <t>Sub Site Number</t>
  </si>
  <si>
    <t>Coal</t>
  </si>
  <si>
    <t>Region</t>
  </si>
  <si>
    <t>Easting</t>
  </si>
  <si>
    <t>Northing</t>
  </si>
  <si>
    <t>Type of site</t>
  </si>
  <si>
    <t>Type of measurement</t>
  </si>
  <si>
    <t>Start Date</t>
  </si>
  <si>
    <t>End Date</t>
  </si>
  <si>
    <t>Minimum Temperature ( C)</t>
  </si>
  <si>
    <t xml:space="preserve">Average Temperature  ( C) </t>
  </si>
  <si>
    <t>Maximum Temperature ( C)</t>
  </si>
  <si>
    <t>Approx. Ave. Flow Rate (L/s)</t>
  </si>
  <si>
    <t>Approx. Depth to water (mBGL)</t>
  </si>
  <si>
    <t>Approx. Depth of Sensor (mBGL)</t>
  </si>
  <si>
    <t>Ave. Iron (Total) (mg/L)</t>
  </si>
  <si>
    <t>Ave. EC (us/cm 25 'C)</t>
  </si>
  <si>
    <t xml:space="preserve">A Winning </t>
  </si>
  <si>
    <t xml:space="preserve">Consented Discharge </t>
  </si>
  <si>
    <t>Y</t>
  </si>
  <si>
    <t xml:space="preserve">East Midlands </t>
  </si>
  <si>
    <t xml:space="preserve">Pumped Passive </t>
  </si>
  <si>
    <t>Logger data</t>
  </si>
  <si>
    <t>Betws</t>
  </si>
  <si>
    <t>Road Discharge</t>
  </si>
  <si>
    <t>South Wales</t>
  </si>
  <si>
    <t>Gravity Discharge</t>
  </si>
  <si>
    <t>On Site Testing</t>
  </si>
  <si>
    <t>Blackclough Waterloose</t>
  </si>
  <si>
    <t>Discharge</t>
  </si>
  <si>
    <t xml:space="preserve">North West </t>
  </si>
  <si>
    <t>Blackvein</t>
  </si>
  <si>
    <t>Forest Discharge</t>
  </si>
  <si>
    <t>Passive</t>
  </si>
  <si>
    <t>Floodplain Discharge</t>
  </si>
  <si>
    <t>Blairingone</t>
  </si>
  <si>
    <t>Scotland</t>
  </si>
  <si>
    <t xml:space="preserve">Logger Data </t>
  </si>
  <si>
    <t>Boythorpe</t>
  </si>
  <si>
    <t xml:space="preserve">Yorkshire </t>
  </si>
  <si>
    <t>Broadclough</t>
  </si>
  <si>
    <t>Broken Banks</t>
  </si>
  <si>
    <t>Primary Discharge</t>
  </si>
  <si>
    <t>North East</t>
  </si>
  <si>
    <t>Cairnhill</t>
  </si>
  <si>
    <t>Carling How</t>
  </si>
  <si>
    <t>Shaft Discharge</t>
  </si>
  <si>
    <t>N</t>
  </si>
  <si>
    <t>Shaft</t>
  </si>
  <si>
    <t>Carr and Craggs</t>
  </si>
  <si>
    <t>Adit Discharge</t>
  </si>
  <si>
    <t xml:space="preserve">Adit </t>
  </si>
  <si>
    <t>Coalburn Mine (Muir Burn)</t>
  </si>
  <si>
    <t>Douglas Discharge</t>
  </si>
  <si>
    <t>Rigside Day Level</t>
  </si>
  <si>
    <t>Temperature Logger</t>
  </si>
  <si>
    <t>Elginhaugh</t>
  </si>
  <si>
    <t>Fordell Upper Discharge</t>
  </si>
  <si>
    <t>Water level logger</t>
  </si>
  <si>
    <t>Glenbuck</t>
  </si>
  <si>
    <t>Kingshill</t>
  </si>
  <si>
    <t>Raw Pipe Outflow (Point A)</t>
  </si>
  <si>
    <t>Lathallan Milll</t>
  </si>
  <si>
    <t>Upwelling Discharge</t>
  </si>
  <si>
    <t xml:space="preserve">Morlais </t>
  </si>
  <si>
    <t>Shaft discharge</t>
  </si>
  <si>
    <t>Pumped</t>
  </si>
  <si>
    <t>Temperature logger</t>
  </si>
  <si>
    <t>Star Road</t>
  </si>
  <si>
    <t xml:space="preserve">Wilsontown (Mousewater) </t>
  </si>
  <si>
    <t>Raw Discharge</t>
  </si>
  <si>
    <t>Ave. Chloride (mg/L)</t>
  </si>
  <si>
    <t>Ave. Sulphate (mg/L)</t>
  </si>
  <si>
    <t>Ave. pH</t>
  </si>
  <si>
    <t>Comments</t>
  </si>
  <si>
    <t xml:space="preserve">Algernon </t>
  </si>
  <si>
    <t>Main Coal B/H</t>
  </si>
  <si>
    <t xml:space="preserve">Borehole </t>
  </si>
  <si>
    <t xml:space="preserve">Temperature logger </t>
  </si>
  <si>
    <t xml:space="preserve">Gap between Oct 2018 to April 2019 </t>
  </si>
  <si>
    <t>Balgone Dalginch</t>
  </si>
  <si>
    <t>Dysart Main B/H</t>
  </si>
  <si>
    <t>Balgone Muirespot</t>
  </si>
  <si>
    <t>Balgonie Dalginch BH</t>
  </si>
  <si>
    <t>Borehole water level</t>
  </si>
  <si>
    <t>Monitoring borehole</t>
  </si>
  <si>
    <t>Water Level Logger</t>
  </si>
  <si>
    <t>Range of Log from 9.96 to 13.28mAOD</t>
  </si>
  <si>
    <t>Blaenavon</t>
  </si>
  <si>
    <t>Vivian Borehole</t>
  </si>
  <si>
    <t>Borehole</t>
  </si>
  <si>
    <t xml:space="preserve">Blindwells </t>
  </si>
  <si>
    <t>Pumping B/H</t>
  </si>
  <si>
    <t xml:space="preserve">Water Level Logger </t>
  </si>
  <si>
    <t>Pumping BH 5A</t>
  </si>
  <si>
    <t>Broomhill</t>
  </si>
  <si>
    <t>Cadley Hill</t>
  </si>
  <si>
    <t>South Derbyshire</t>
  </si>
  <si>
    <t>Pumping Test (Raw Pumped)</t>
  </si>
  <si>
    <t>Data taken from "Raw Pumped" values</t>
  </si>
  <si>
    <t>Cameron</t>
  </si>
  <si>
    <t xml:space="preserve">Shaft </t>
  </si>
  <si>
    <t>Cannock Wood</t>
  </si>
  <si>
    <t>Monitoring Borehole</t>
  </si>
  <si>
    <t xml:space="preserve">West Midlands </t>
  </si>
  <si>
    <t>Logger Data</t>
  </si>
  <si>
    <t>Easthouses</t>
  </si>
  <si>
    <t xml:space="preserve">Great Seam Borehole </t>
  </si>
  <si>
    <t xml:space="preserve">ETC Log 2019 </t>
  </si>
  <si>
    <t>Karva</t>
  </si>
  <si>
    <t>Data taken from 26/9/18 onwards as previous data contained errors</t>
  </si>
  <si>
    <t xml:space="preserve">Leacroft </t>
  </si>
  <si>
    <t>Leven 4 BH</t>
  </si>
  <si>
    <t>Range of Log from 10.61 to 12.75mAOD</t>
  </si>
  <si>
    <t xml:space="preserve">Littleton </t>
  </si>
  <si>
    <t>Mosside BH</t>
  </si>
  <si>
    <t>Niddrie (Wisp) BH</t>
  </si>
  <si>
    <t>Range of log from 28.02 to 30.3mAOD</t>
  </si>
  <si>
    <t>Pegswood Busty BH</t>
  </si>
  <si>
    <t>N/A</t>
  </si>
  <si>
    <t>Borehole to Busty Seam workings at XXmBGL. Casing ID is XXXmm</t>
  </si>
  <si>
    <t>Randolph BH</t>
  </si>
  <si>
    <t>Range of Log from 1.86 to 2.62mAOD</t>
  </si>
  <si>
    <t>Rigside BH</t>
  </si>
  <si>
    <t>Pumping borehole</t>
  </si>
  <si>
    <t>Six Bells (Vivian)</t>
  </si>
  <si>
    <t>Logger data available for pre-2016 but only looked at last years worth of data</t>
  </si>
  <si>
    <t>Stony Heap</t>
  </si>
  <si>
    <t>ECT Log 2009</t>
  </si>
  <si>
    <t>Range of log from 12.2mBGL to 134.0mBGL</t>
  </si>
  <si>
    <t>Tollcross Burn</t>
  </si>
  <si>
    <t xml:space="preserve">West Cannock No 5 </t>
  </si>
  <si>
    <t xml:space="preserve">Aquifer Borehole </t>
  </si>
  <si>
    <t xml:space="preserve">Seam Borehole </t>
  </si>
  <si>
    <t>Whitrigg BH</t>
  </si>
  <si>
    <t>A Winning</t>
  </si>
  <si>
    <t>DC shaft</t>
  </si>
  <si>
    <t>East Midlands</t>
  </si>
  <si>
    <t>DC Shaft</t>
  </si>
  <si>
    <t>tbc</t>
  </si>
  <si>
    <t>Bates</t>
  </si>
  <si>
    <t>No.2 Shaft Log</t>
  </si>
  <si>
    <t>ECT Log 2010</t>
  </si>
  <si>
    <t>Range of log from 2mBGL to 233mBGL</t>
  </si>
  <si>
    <t>No.3 Shaft Log</t>
  </si>
  <si>
    <t>Range of log from 3mBGL to 465mBGL</t>
  </si>
  <si>
    <t xml:space="preserve">Bilston Glen </t>
  </si>
  <si>
    <t>Shaft 1 Downcast Shaft</t>
  </si>
  <si>
    <t>Hartington</t>
  </si>
  <si>
    <t>Shaft Log</t>
  </si>
  <si>
    <t>ECT Log 2017</t>
  </si>
  <si>
    <t>Horden</t>
  </si>
  <si>
    <t>ECT Log 2008</t>
  </si>
  <si>
    <t>Range of log from -15.50mAOD to -316.30mAOD</t>
  </si>
  <si>
    <t>ECT Log 2006</t>
  </si>
  <si>
    <t>Range of log from-11.8mAOD to -342.64mAOD</t>
  </si>
  <si>
    <t>ECT Log 2005</t>
  </si>
  <si>
    <t>Range of log from -13.55mAOD to -316.39mAOD</t>
  </si>
  <si>
    <t>ECT Log 2004</t>
  </si>
  <si>
    <t>Range of log from -16.94mAOD to -313.59mAOD</t>
  </si>
  <si>
    <t>ECT Log 12/2003</t>
  </si>
  <si>
    <t>Range of log from -16.44mAOD to -316.34mAOD</t>
  </si>
  <si>
    <t>ECT Log 9/2003</t>
  </si>
  <si>
    <t>Range of log from -17.84mAOD to -317.44mAOD</t>
  </si>
  <si>
    <t>Monckton Coke Works BH</t>
  </si>
  <si>
    <t>Borehole Log</t>
  </si>
  <si>
    <t>ECT Log 2012</t>
  </si>
  <si>
    <t xml:space="preserve">Bridgewater Canal </t>
  </si>
  <si>
    <t>Bottom</t>
  </si>
  <si>
    <t>Cascade Outflow</t>
  </si>
  <si>
    <t>\\infprod.tca\shared_folders\Environment\Environment Department Team Folder\Temperature Data\Cascade (Aeration) Report</t>
  </si>
  <si>
    <t>Cascade</t>
  </si>
  <si>
    <t xml:space="preserve">Data taken from 29/08/2018 to 09/10/2018 as other data contained errors </t>
  </si>
  <si>
    <t xml:space="preserve">Top </t>
  </si>
  <si>
    <t xml:space="preserve">Data taken from 24/07/2016 onwards as previous data contained errors </t>
  </si>
  <si>
    <t>Cuthill Top</t>
  </si>
  <si>
    <t>Stepped Cascade Top Inlet</t>
  </si>
  <si>
    <t>Frances</t>
  </si>
  <si>
    <t>Data taken from 21/05/2017 onwards as previous data contained errors - ensure shaft logger 163.1 seperated from cascade data</t>
  </si>
  <si>
    <t>Cascade is located XXXm from shaft. Pipeline is part buried part above ground. Pump at approx XXXmBGL. Depth of shaft is XXXm</t>
  </si>
  <si>
    <t xml:space="preserve">Silverdale </t>
  </si>
  <si>
    <t>Top of Cascade</t>
  </si>
  <si>
    <t>Data taken from 29/10/2018 to 30/10/2018</t>
  </si>
  <si>
    <t>Logger data missing from Sept 2018 to April 2019</t>
  </si>
  <si>
    <t xml:space="preserve">Woolley  </t>
  </si>
  <si>
    <t xml:space="preserve">Pumped </t>
  </si>
  <si>
    <t>Data taken from 25/07/2018 onwards as previous data contained errors</t>
  </si>
  <si>
    <t xml:space="preserve">Downstream Weir </t>
  </si>
  <si>
    <t>Gravity discharge</t>
  </si>
  <si>
    <t>Weir</t>
  </si>
  <si>
    <t>Consented Discharge</t>
  </si>
  <si>
    <t>Joppa Day Level</t>
  </si>
  <si>
    <t>File location link</t>
  </si>
  <si>
    <t>site ref should be 500.7 - CHECK and correct</t>
  </si>
  <si>
    <t>J:\Environment\Technical Team\Wisdom working\CA08 Environment\31 Mine Water Projects and Schemes - Coal\A Winning</t>
  </si>
  <si>
    <t>Aspull Sough</t>
  </si>
  <si>
    <t>Sough</t>
  </si>
  <si>
    <t>\\infprod.tca\shared_folders\Environment\Environment Department Team Folder\Temperature Data\On Site Spot Readings</t>
  </si>
  <si>
    <t>Single on site reading</t>
  </si>
  <si>
    <t>J:\Environment\Technical Team\STS Coal Loggers\Blaenavon L537</t>
  </si>
  <si>
    <t xml:space="preserve">Readings are very seasonal, mostly dependant on ambient air temperature </t>
  </si>
  <si>
    <t>J:\Environment\Technical Team\STS Coal Loggers\Blairingone L575</t>
  </si>
  <si>
    <t>https://qjegh.lyellcollection.org/content/qjegh/28/Supplement_2/S101.full.pdf</t>
  </si>
  <si>
    <t>\\infprod.tca\shared_folders\Environment\Environment Department Team Folder\Temperature Data\Public (Non CA) Data</t>
  </si>
  <si>
    <t>J:\Environment\Technical Team\STS Coal Loggers\Douglas L571</t>
  </si>
  <si>
    <t>Long-term changes in the quality of polluted minewater discharges - Scotland</t>
  </si>
  <si>
    <t>J:\Environment\Technical Team\STS Coal Loggers\Fordell Upper Discharge L588</t>
  </si>
  <si>
    <t>J:\Environment\Technical Team\STS Coal Loggers\Joppa Day Level L315</t>
  </si>
  <si>
    <t>\infprod.tca\shared_folders\Environment\Environment Department Team Folder\Temperature Data\On Site Spot Readings</t>
  </si>
  <si>
    <t>Long-term changes in the quality of polluted minewater discharges (1995)</t>
  </si>
  <si>
    <t>Data Taken from 04/07/2016 to 24/09/2018</t>
  </si>
  <si>
    <t xml:space="preserve">J:\Environment\Environment Department Team Folder\Temperature Data\Temperature loggers\Morlais Raw Channel </t>
  </si>
  <si>
    <t>Taff Merthyr</t>
  </si>
  <si>
    <t>Raw Mine Water</t>
  </si>
  <si>
    <t xml:space="preserve">South Wales </t>
  </si>
  <si>
    <t xml:space="preserve">Data taken from 13/06/2016 to 31/05/2019 as other data contained errors </t>
  </si>
  <si>
    <t>J:\Environment\Environment Department Team Folder\Temperature Data\Temperature loggers\Taff Merthyr</t>
  </si>
  <si>
    <t>J:\Environment\Technical Team\STS Coal Loggers\Wilsontown (Mousewater) L416</t>
  </si>
  <si>
    <t>J:\Environment\Technical Team\STS Coal Loggers\Algernon L279</t>
  </si>
  <si>
    <t>J:\Environment\Technical Team\STS Coal Loggers\Balgonie Dalginch L493</t>
  </si>
  <si>
    <t>J:\Environment\Technical Team\STS Coal Loggers\Balgonie Muirespot L492</t>
  </si>
  <si>
    <t>J:\Environment\Technical Team\STS Coal Loggers\Blindwells L656\Blindwells Pumping BH</t>
  </si>
  <si>
    <t>\\infprod.tca\shared_folders\Environment\Environment Department Team Folder\Temperature Data\Logger Data\Blindwells (L656)\Blindwells Pumping Borehole 5A (656.40)</t>
  </si>
  <si>
    <t>J:\Environment\Technical Team\STS Coal Loggers\Broomhill BH L804</t>
  </si>
  <si>
    <t>J:\Environment\Lee Wyatt\Pumping Tests\Cadley Hill Pumping Test</t>
  </si>
  <si>
    <t>\\infprod.tca\shared_folders\Environment\Technical Team\STS Coal Loggers\Cannock Wood L682\682.10_Monitoring Borehole</t>
  </si>
  <si>
    <t>\\infprod.tca\shared_folders\Environment Media\Mine_Water_CCTV_Survey\CCTV Shafts and Boreholes\Easthouses BH\Easthouses Great Seam BH 20190711</t>
  </si>
  <si>
    <t>J:\Environment\Technical Team\STS Coal Loggers\Karva</t>
  </si>
  <si>
    <t>J:\Environment\Technical Team\Shaft logging\Staffordshire\Leacroft BH</t>
  </si>
  <si>
    <t>J:\Environment\Technical Team\STS Coal Loggers\Leven 4 BH L633</t>
  </si>
  <si>
    <t>J:\Environment\Technical Team\Shaft logging\Staffordshire\Littleton BH</t>
  </si>
  <si>
    <t>J:\Environment\Environment Department Team Folder\Temperature Data\EC-T Surveys\Monckton Coke Works BH</t>
  </si>
  <si>
    <t>J:\Environment\Technical Team\STS Coal Loggers\Mosside L259</t>
  </si>
  <si>
    <t>J:\Environment\Technical Team\STS Coal Loggers\Niddrie (Wisp) BH L740</t>
  </si>
  <si>
    <t>J:\Environment\Technical Team\STS Coal Loggers\Randolph L222</t>
  </si>
  <si>
    <t>J:\Environment\Technical Team\STS Coal Loggers\Rigside BH L634</t>
  </si>
  <si>
    <t>J:\Environment\Environment Department Team Folder\Temperature Data\Logger Data\Vivian (Six Bells) (L444)\Six Bells (Vivian) 444.1 - 2016 to 2017.xlsx</t>
  </si>
  <si>
    <t>J:\Environment\Environment Department Team Folder\Temperature Data\EC-T Surveys\Stoney Hall BHs</t>
  </si>
  <si>
    <t>J:\Environment\Technical Team\Shaft logging\Staffordshire\West Cannock No 5 Aquifer BH</t>
  </si>
  <si>
    <t>J:\Environment\Technical Team\Shaft logging\Staffordshire\West Cannock No 5 Seam BH</t>
  </si>
  <si>
    <t>J:\Environment\Technical Team\STS Coal Loggers\Whitrigg L258</t>
  </si>
  <si>
    <t>Shafts</t>
  </si>
  <si>
    <t>J:\Environment\Environment Department Team Folder\Temperature Data\Temperature loggers\A Winning Cascade</t>
  </si>
  <si>
    <t>J:\Environment\Environment Department Team Folder\Temperature Data\Temperature loggers\Bates Cascade</t>
  </si>
  <si>
    <t>\\infprod.tca\shared_folders\Environment\Environment Department Team Folder\Temperature Data\Logger Data\Blindwells (L656)\Blindwells Cascade (656.55)</t>
  </si>
  <si>
    <t>\\infprod.tca\shared_folders\Environment\Environment Department Team Folder\Temperature Data\Temperature loggers\Cannock Wood Cascade</t>
  </si>
  <si>
    <t>J:\Environment\Environment Department Team Folder\Temperature Data\Temperature loggers\Frances Cascade</t>
  </si>
  <si>
    <t>J:\Environment\Environment Department Team Folder\Temperature Data\Temperature loggers\Horden Cascade</t>
  </si>
  <si>
    <t>J:\Environment\Environment Department Team Folder\Temperature Data\Temperature loggers\Silverdale Cascade</t>
  </si>
  <si>
    <t>J:\Environment\Environment Department Team Folder\Temperature Data\Temperature loggers\Six Bells Cascade</t>
  </si>
  <si>
    <t>J:\Environment\Environment Department Team Folder\Temperature Data\Temperature loggers\Woolley Cascade</t>
  </si>
  <si>
    <t>J:\Environment\Environment Department Team Folder\Temperature Data\EC-T Surveys\A Winning</t>
  </si>
  <si>
    <t>Babbington</t>
  </si>
  <si>
    <t>No.4 Shaft</t>
  </si>
  <si>
    <t>J:\Environment\Technical Team\STS Coal Loggers\Babbington BH L759</t>
  </si>
  <si>
    <t>\\infprod.tca\shared_folders\Environment Media\Mine_Water_CCTV_Survey\CCTV Shafts and Boreholes\Bilston Glen\Bilston Glen Shaft 1 - 20190710</t>
  </si>
  <si>
    <t>Blenkinsop</t>
  </si>
  <si>
    <t>Smallburn Shaft</t>
  </si>
  <si>
    <t>Active - Passive (Chemical Addition</t>
  </si>
  <si>
    <t xml:space="preserve">Water Level logger </t>
  </si>
  <si>
    <t>Data taken from 03/07/2012 to 23/02/13</t>
  </si>
  <si>
    <t>J:\Environment\Technical Team\STS Coal Loggers\Blenkinsopp Shaft L607</t>
  </si>
  <si>
    <t>Boldon</t>
  </si>
  <si>
    <t>No.1 Shaft (South)</t>
  </si>
  <si>
    <t>J:\Environment\Technical Team\STS Coal Loggers\Boldon L17</t>
  </si>
  <si>
    <t>Caphouse</t>
  </si>
  <si>
    <t>Hope Shaft</t>
  </si>
  <si>
    <t>Pumped Discharge</t>
  </si>
  <si>
    <t>Dawdon</t>
  </si>
  <si>
    <t>East of Wear</t>
  </si>
  <si>
    <t>ECT Log 2000</t>
  </si>
  <si>
    <t>Log from -108.52 to -486.3 mAOD</t>
  </si>
  <si>
    <t>\\infprod.TCA\shared_folders\Environment\Technical Team\Shaft logging\North East\East of Wear\dawdon</t>
  </si>
  <si>
    <t xml:space="preserve">Log from -6.955 to -483.853 mAOD </t>
  </si>
  <si>
    <t>Log from -25.13 to -483.93 mAOD</t>
  </si>
  <si>
    <t>ECT Log 2003</t>
  </si>
  <si>
    <t>Log from -27.03 to -483.93 mAOD</t>
  </si>
  <si>
    <t>\\infprod.tca\shared_folders\Environment\Environment Department Team Folder\Temperature Data\Logger Data\Frances (L163)\Frances Shaft</t>
  </si>
  <si>
    <t>J:\Environment\Environment Department Team Folder\Temperature Data\EC-T Surveys\Hartington Shaft</t>
  </si>
  <si>
    <t>J:\Environment\Environment Department Team Folder\Temperature Data\EC-T Surveys\Horden Shaft</t>
  </si>
  <si>
    <t>Logger data available for pre-2016 but only looked at last years worth of data (small periods of data missing - highlighted in yellow)</t>
  </si>
  <si>
    <t>J:\Environment\Technical Team\STS Coal Loggers\Horden L40</t>
  </si>
  <si>
    <t>Kames</t>
  </si>
  <si>
    <t xml:space="preserve">No 1 Shaft </t>
  </si>
  <si>
    <t>J:\Environment\Technical Team\STS Coal Loggers\Kames L369</t>
  </si>
  <si>
    <t>Langton</t>
  </si>
  <si>
    <t>ECT Log 2013</t>
  </si>
  <si>
    <t>J:\Environment\Environment Department Team Folder\Temperature Data\EC-T Surveys\Langton Shaft</t>
  </si>
  <si>
    <t xml:space="preserve">Langton </t>
  </si>
  <si>
    <t>No.7 Shaft</t>
  </si>
  <si>
    <t>5th May 2016</t>
  </si>
  <si>
    <t>J:\Environment\Technical Team\STS Coal Loggers\Langton L451</t>
  </si>
  <si>
    <t>Langwith</t>
  </si>
  <si>
    <t>J:\Environment\Environment Department Team Folder\Temperature Data\EC-T Surveys\Langwith Shaft</t>
  </si>
  <si>
    <t>Lynemouth</t>
  </si>
  <si>
    <t>Pumped water. Depth of pumps at approx XXXmBGL. Depth of shaft is XXXm. Data for May to July 2017 inclusive is missing from statistical analysis</t>
  </si>
  <si>
    <t>J:\Environment\Environment Department Team Folder\Temperature Data\Logger Data\Lynemouth Shaft\Lynemouth 708.1 data.xlsx</t>
  </si>
  <si>
    <t>Lynemouth No1 Shaft</t>
  </si>
  <si>
    <t>Range of log from 102.2mBGL to 143.1mBGL</t>
  </si>
  <si>
    <t>J:\Environment\Environment Department Team Folder\Temperature Data\EC-T Surveys\Lynemouth Shaft</t>
  </si>
  <si>
    <t>Michael</t>
  </si>
  <si>
    <t>Polkemmet No1 Shaft</t>
  </si>
  <si>
    <t>J:\Environment\Environment Department Team Folder\Temperature Data\Logger Data\Polkemmet Shaft (L135)\Polkemmet logger data 2016-2017.xlsx</t>
  </si>
  <si>
    <t>Williamthorpe</t>
  </si>
  <si>
    <t>J:\Environment\Environment Department Team Folder\Temperature Data\EC-T Surveys\Williamthorpe Shaft</t>
  </si>
  <si>
    <t xml:space="preserve">Woodside </t>
  </si>
  <si>
    <t>J:\Environment\Environment Department Team Folder\Temperature Data\EC-T Surveys\Woodside Shaft\Woodside Logs.xlsx</t>
  </si>
  <si>
    <t>J:\Environment\Technical Team\STS Coal Loggers\Woodside L530</t>
  </si>
  <si>
    <t>Niddrie</t>
  </si>
  <si>
    <t xml:space="preserve">Range of log from 22.5mbgl to 64.45mbgl </t>
  </si>
  <si>
    <t>ECT Log 2015</t>
  </si>
  <si>
    <t>Weir Logger</t>
  </si>
  <si>
    <t>Variations reflect air temperature?</t>
  </si>
  <si>
    <t>Log from -6.09 to -477.06 mAOD</t>
  </si>
  <si>
    <t>Log from -7.51 to -464.91 mAOD (pumping starts)</t>
  </si>
  <si>
    <t>ETC Log 2016</t>
  </si>
  <si>
    <t>Pumped discharge from shafts</t>
  </si>
  <si>
    <t>Passive discharge from shafts</t>
  </si>
  <si>
    <t>Passive/Gravity/Consented discharge Average</t>
  </si>
  <si>
    <t>Average borehole logger temperature</t>
  </si>
  <si>
    <t>Issure: what is the depth of the measurement?</t>
  </si>
  <si>
    <t>Gradient</t>
  </si>
  <si>
    <t>Range of log from 122.5mbgl to 202.16mbgl. Min T at 139.45 m. 13.02degC at bottom (202.16m)</t>
  </si>
  <si>
    <t>Approx. Depth to water (mAOD)</t>
  </si>
  <si>
    <t>-</t>
  </si>
  <si>
    <t>Range of log from 2.12mbgl to 39.89mbgl. Min/Max T taken from water level (27.00m). Min T at 37.92m and Max T at 27m.</t>
  </si>
  <si>
    <t>Range of log from 132.51mbgl to 260mbgl. Min T at 152.79m. Bottom temperature (260.49) is 13.866 degC</t>
  </si>
  <si>
    <t>Range of log from 300.3mBGL and 379.0mBGL. Min T at water level</t>
  </si>
  <si>
    <t>Range of log from 5.01mbgl to 148.37mbgl - Min T at water level</t>
  </si>
  <si>
    <t>Average gradient borehole (excluding West cannock aquifer)</t>
  </si>
  <si>
    <t>Average Temperature Shafts</t>
  </si>
  <si>
    <t xml:space="preserve">Range of log from 52.3mBGL to 265.9mBGL (-155.635mAOD). Min T at water level </t>
  </si>
  <si>
    <t xml:space="preserve">Range of log from 75.6mBGL to 228mBGL. Tmax at the bottom. Use Tmin = 14.23 at 77m and Tmax = 14.76 at 216.11 m. </t>
  </si>
  <si>
    <t>Range of log from 101.6mBGL to 425.0mBGL. Steps</t>
  </si>
  <si>
    <t>Range of log from 219.1mBGL to 269.1mBGL. Short straight profile</t>
  </si>
  <si>
    <t>Range of log from 136.0mBGL to 328.3mBGL. Steps.Tmin at 172.15m</t>
  </si>
  <si>
    <t>Range of log from 77.6mBGL to 245.7mBGL. Steps</t>
  </si>
  <si>
    <t>Missing Lynemouth TS</t>
  </si>
  <si>
    <t>Pumped ?</t>
  </si>
  <si>
    <t>Range of log from 4.68mbgl to 170.79mbgl. Min T at 19.55 m</t>
  </si>
  <si>
    <t>Range of log from 46.5mbgl to 229.2mbgl. Min T at 70.33m. T max at well bottom.</t>
  </si>
  <si>
    <t>Missing BG shaft ECT log 2012 and 2016</t>
  </si>
  <si>
    <t>Range of log from 104mbgl to 610mbgl . T= 16.5 at 113.54m. Tmax at bottom</t>
  </si>
  <si>
    <t>Average geothermal gradient shaft</t>
  </si>
  <si>
    <t>Passive discharge from shaft</t>
  </si>
  <si>
    <t>Pumped discharge</t>
  </si>
  <si>
    <t>Pumped Borehole</t>
  </si>
  <si>
    <t>Pumped shaft</t>
  </si>
  <si>
    <t>Pumped discharge from shaft</t>
  </si>
  <si>
    <t>No1 shaft</t>
  </si>
  <si>
    <t>Reach seam at -432 mAOD</t>
  </si>
  <si>
    <t>Average Logger Temperature Shafts</t>
  </si>
  <si>
    <t>average temperature borehole (depth profile)</t>
  </si>
  <si>
    <t>Average temperature in shaft (depth profile)</t>
  </si>
  <si>
    <t>Average temperature shaft (depth profile)</t>
  </si>
  <si>
    <t>Average temperature cascade top</t>
  </si>
  <si>
    <t>Average temperature cascade bottom</t>
  </si>
  <si>
    <t>Average cascade temperature</t>
  </si>
  <si>
    <t>Class</t>
  </si>
  <si>
    <t>Mean T</t>
  </si>
  <si>
    <t>Average geothermal gradient borehole (excluding West cannock aquifer)</t>
  </si>
  <si>
    <t>Borehole Logger</t>
  </si>
  <si>
    <t>Borehole LOG</t>
  </si>
  <si>
    <t>Borehole depth profile</t>
  </si>
  <si>
    <t>Borehole shaft logger</t>
  </si>
  <si>
    <t>Shaft logger</t>
  </si>
  <si>
    <t>Shaft LOG</t>
  </si>
  <si>
    <t>Shaft temperature profile</t>
  </si>
  <si>
    <t>discharge</t>
  </si>
  <si>
    <t>borehole</t>
  </si>
  <si>
    <t>shaft</t>
  </si>
  <si>
    <t>Pumped borehole</t>
  </si>
  <si>
    <t>Pump shaft</t>
  </si>
  <si>
    <t>Average pumped</t>
  </si>
  <si>
    <t>Average all</t>
  </si>
  <si>
    <t>Area</t>
  </si>
  <si>
    <t>Water level (mAOD)</t>
  </si>
  <si>
    <t>Water level (mBGL)</t>
  </si>
  <si>
    <t>Data taken from 2/8/17 onwards as previous data contained errors . Bot sur qbout depth WL mBGL</t>
  </si>
  <si>
    <t>Discharge from shaft in average higher than other discharges in the area</t>
  </si>
  <si>
    <t>depth to water level in Monckton Coke Works grater (300-380) = average temperature much higher  than Niddrie (20-60 m)</t>
  </si>
  <si>
    <t xml:space="preserve">Passive discharge </t>
  </si>
  <si>
    <t>Average BH temperature borehole (depth profile)</t>
  </si>
  <si>
    <t xml:space="preserve">Average BH Logger temperature </t>
  </si>
  <si>
    <t>ETC Log 2012</t>
  </si>
  <si>
    <t>Average temp</t>
  </si>
  <si>
    <t>Max temp</t>
  </si>
  <si>
    <t>Craig yr Aber</t>
  </si>
  <si>
    <t>Easingtom</t>
  </si>
  <si>
    <t>at 250m</t>
  </si>
  <si>
    <t>depth of the High Main : stable temperature</t>
  </si>
  <si>
    <t>Graig Fawr (Celynen North)</t>
  </si>
  <si>
    <t>Hauxley</t>
  </si>
  <si>
    <t>High Hauxley</t>
  </si>
  <si>
    <t>Hawthorn</t>
  </si>
  <si>
    <t>Kimblesworth</t>
  </si>
  <si>
    <t>Pumping Shaft</t>
  </si>
  <si>
    <t>Logger</t>
  </si>
  <si>
    <t>BH</t>
  </si>
  <si>
    <t>Pennyvennie No.3</t>
  </si>
  <si>
    <t>Rawdon</t>
  </si>
  <si>
    <t>Saltburn</t>
  </si>
  <si>
    <t>SK4360857743</t>
  </si>
  <si>
    <t>53.115093</t>
  </si>
  <si>
    <t>-1.3499397</t>
  </si>
  <si>
    <t>SK4379057640</t>
  </si>
  <si>
    <t>53.114152</t>
  </si>
  <si>
    <t>-1.3472348</t>
  </si>
  <si>
    <t>NZ3241369267</t>
  </si>
  <si>
    <t>55.016901</t>
  </si>
  <si>
    <t>-1.4946312</t>
  </si>
  <si>
    <t>SD5964007120</t>
  </si>
  <si>
    <t>53.559138</t>
  </si>
  <si>
    <t>-2.6107547</t>
  </si>
  <si>
    <t>SK5320243710</t>
  </si>
  <si>
    <t>52.988093</t>
  </si>
  <si>
    <t>-1.2089292</t>
  </si>
  <si>
    <t>NO3061401393</t>
  </si>
  <si>
    <t>56.200062</t>
  </si>
  <si>
    <t>-3.1198953</t>
  </si>
  <si>
    <t>NT3050099400</t>
  </si>
  <si>
    <t>56.182143</t>
  </si>
  <si>
    <t>-3.1212099</t>
  </si>
  <si>
    <t>NZ3061982281</t>
  </si>
  <si>
    <t>55.133955</t>
  </si>
  <si>
    <t>-1.5212927</t>
  </si>
  <si>
    <t>NZ3049682255</t>
  </si>
  <si>
    <t>55.133728</t>
  </si>
  <si>
    <t>-1.5232246</t>
  </si>
  <si>
    <t>NZ3038882397</t>
  </si>
  <si>
    <t>55.135011</t>
  </si>
  <si>
    <t>-1.5249034</t>
  </si>
  <si>
    <t>SN6470111243</t>
  </si>
  <si>
    <t>51.783443</t>
  </si>
  <si>
    <t>-3.9628208</t>
  </si>
  <si>
    <t>NT2726965076</t>
  </si>
  <si>
    <t>55.873335</t>
  </si>
  <si>
    <t>-3.1639317</t>
  </si>
  <si>
    <t>SD8664127863</t>
  </si>
  <si>
    <t>53.746966</t>
  </si>
  <si>
    <t>-2.2040468</t>
  </si>
  <si>
    <t>SD8654027685</t>
  </si>
  <si>
    <t>53.745364</t>
  </si>
  <si>
    <t>-2.2055705</t>
  </si>
  <si>
    <t>ST2262991283</t>
  </si>
  <si>
    <t>51.615036</t>
  </si>
  <si>
    <t>-3.1188464</t>
  </si>
  <si>
    <t>SO2456008930</t>
  </si>
  <si>
    <t>51.773936</t>
  </si>
  <si>
    <t>-3.0947852</t>
  </si>
  <si>
    <t>NS9814697750</t>
  </si>
  <si>
    <t>56.161500</t>
  </si>
  <si>
    <t>-3.6415866</t>
  </si>
  <si>
    <t>NY6700664317</t>
  </si>
  <si>
    <t>54.972368</t>
  </si>
  <si>
    <t>-2.5169495</t>
  </si>
  <si>
    <t>NT4178574804</t>
  </si>
  <si>
    <t>55.962703</t>
  </si>
  <si>
    <t>-2.9340812</t>
  </si>
  <si>
    <t>NT4162274753</t>
  </si>
  <si>
    <t>55.962225</t>
  </si>
  <si>
    <t>-2.9366807</t>
  </si>
  <si>
    <t>NT4176374793</t>
  </si>
  <si>
    <t>55.962601</t>
  </si>
  <si>
    <t>-2.9344312</t>
  </si>
  <si>
    <t>NZ3465562252</t>
  </si>
  <si>
    <t>54.953715</t>
  </si>
  <si>
    <t>-1.4604162</t>
  </si>
  <si>
    <t>SK3760070900</t>
  </si>
  <si>
    <t>53.233810</t>
  </si>
  <si>
    <t>-1.4381534</t>
  </si>
  <si>
    <t>SD7482800544</t>
  </si>
  <si>
    <t>53.500984</t>
  </si>
  <si>
    <t>-2.3809495</t>
  </si>
  <si>
    <t>SD8689524387</t>
  </si>
  <si>
    <t>53.715731</t>
  </si>
  <si>
    <t>-2.2000468</t>
  </si>
  <si>
    <t>NZ1953229584</t>
  </si>
  <si>
    <t>54.660968</t>
  </si>
  <si>
    <t>-1.6987366</t>
  </si>
  <si>
    <t>NU2446401079</t>
  </si>
  <si>
    <t>55.303207</t>
  </si>
  <si>
    <t>-1.6162076</t>
  </si>
  <si>
    <t>SK2795219076</t>
  </si>
  <si>
    <t>52.768562</t>
  </si>
  <si>
    <t>-1.5871551</t>
  </si>
  <si>
    <t>NS6278523410</t>
  </si>
  <si>
    <t>55.485179</t>
  </si>
  <si>
    <t>-4.1729949</t>
  </si>
  <si>
    <t>NT3461099140</t>
  </si>
  <si>
    <t>56.180390</t>
  </si>
  <si>
    <t>-3.0549481</t>
  </si>
  <si>
    <t>SK0355212589</t>
  </si>
  <si>
    <t>52.710953</t>
  </si>
  <si>
    <t>-1.9488618</t>
  </si>
  <si>
    <t>SE2486416190</t>
  </si>
  <si>
    <t>53.641637</t>
  </si>
  <si>
    <t>-1.6253917</t>
  </si>
  <si>
    <t>NZ7114019215</t>
  </si>
  <si>
    <t>54.563174</t>
  </si>
  <si>
    <t>-0.90133528</t>
  </si>
  <si>
    <t>SD8916225881</t>
  </si>
  <si>
    <t>53.729211</t>
  </si>
  <si>
    <t>-2.1657499</t>
  </si>
  <si>
    <t>NS5742414414</t>
  </si>
  <si>
    <t>55.402873</t>
  </si>
  <si>
    <t>-4.2531514</t>
  </si>
  <si>
    <t>SS8563784812</t>
  </si>
  <si>
    <t>51.550570</t>
  </si>
  <si>
    <t>-3.6508025</t>
  </si>
  <si>
    <t>NS9905662874</t>
  </si>
  <si>
    <t>55.848470</t>
  </si>
  <si>
    <t>-3.6138274</t>
  </si>
  <si>
    <t>NZ4358047810</t>
  </si>
  <si>
    <t>54.823246</t>
  </si>
  <si>
    <t>-1.3232460</t>
  </si>
  <si>
    <t>NS8672135603</t>
  </si>
  <si>
    <t>55.600819</t>
  </si>
  <si>
    <t>-3.7994327</t>
  </si>
  <si>
    <t>NT3419365977</t>
  </si>
  <si>
    <t>55.882426</t>
  </si>
  <si>
    <t>-3.0535163</t>
  </si>
  <si>
    <t>NT1481585510</t>
  </si>
  <si>
    <t>56.054834</t>
  </si>
  <si>
    <t>-3.3693759</t>
  </si>
  <si>
    <t>NT3098693887</t>
  </si>
  <si>
    <t>56.132692</t>
  </si>
  <si>
    <t>-3.1119505</t>
  </si>
  <si>
    <t>NT3094094010</t>
  </si>
  <si>
    <t>56.133790</t>
  </si>
  <si>
    <t>-3.1127223</t>
  </si>
  <si>
    <t>NS3452027652</t>
  </si>
  <si>
    <t>55.514504</t>
  </si>
  <si>
    <t>-4.6223426</t>
  </si>
  <si>
    <t>ST2122397453</t>
  </si>
  <si>
    <t>51.670305</t>
  </si>
  <si>
    <t>-3.1405398</t>
  </si>
  <si>
    <t>SK4339975377</t>
  </si>
  <si>
    <t>53.273610</t>
  </si>
  <si>
    <t>-1.3506725</t>
  </si>
  <si>
    <t>NZ4422541858</t>
  </si>
  <si>
    <t>54.769706</t>
  </si>
  <si>
    <t>-1.3141138</t>
  </si>
  <si>
    <t>NZ4437042030</t>
  </si>
  <si>
    <t>54.771239</t>
  </si>
  <si>
    <t>-1.3118339</t>
  </si>
  <si>
    <t>NT3150073512</t>
  </si>
  <si>
    <t>55.949738</t>
  </si>
  <si>
    <t>-3.0984688</t>
  </si>
  <si>
    <t>NS6848126239</t>
  </si>
  <si>
    <t>55.512148</t>
  </si>
  <si>
    <t>-4.0842652</t>
  </si>
  <si>
    <t>SZ2805900015</t>
  </si>
  <si>
    <t>49.899718</t>
  </si>
  <si>
    <t>-1.6106408</t>
  </si>
  <si>
    <t>NS8551257314</t>
  </si>
  <si>
    <t>55.795513</t>
  </si>
  <si>
    <t>-3.8276894</t>
  </si>
  <si>
    <t>SK4746855059</t>
  </si>
  <si>
    <t>53.090640</t>
  </si>
  <si>
    <t>-1.2926708</t>
  </si>
  <si>
    <t>SK5291570692</t>
  </si>
  <si>
    <t>53.230639</t>
  </si>
  <si>
    <t>-1.2087665</t>
  </si>
  <si>
    <t>NO4646006300</t>
  </si>
  <si>
    <t>56.246192</t>
  </si>
  <si>
    <t>-2.8655335</t>
  </si>
  <si>
    <t>SK0002809714</t>
  </si>
  <si>
    <t>52.685119</t>
  </si>
  <si>
    <t>-2.0010223</t>
  </si>
  <si>
    <t>NT3645199870</t>
  </si>
  <si>
    <t>56.187197</t>
  </si>
  <si>
    <t>-3.0254720</t>
  </si>
  <si>
    <t>SY3645100005</t>
  </si>
  <si>
    <t>49.896893</t>
  </si>
  <si>
    <t>-2.8861510</t>
  </si>
  <si>
    <t>SJ9702812532</t>
  </si>
  <si>
    <t>52.710442</t>
  </si>
  <si>
    <t>-2.0454277</t>
  </si>
  <si>
    <t>NZ2982990469</t>
  </si>
  <si>
    <t>55.207577</t>
  </si>
  <si>
    <t>-1.5328240</t>
  </si>
  <si>
    <t>NT3356896104</t>
  </si>
  <si>
    <t>56.152974</t>
  </si>
  <si>
    <t>-3.0709708</t>
  </si>
  <si>
    <t>SN5722502234</t>
  </si>
  <si>
    <t>51.700636</t>
  </si>
  <si>
    <t>-4.0674256</t>
  </si>
  <si>
    <t>NS9780067000</t>
  </si>
  <si>
    <t>55.885262</t>
  </si>
  <si>
    <t>-3.6354358</t>
  </si>
  <si>
    <t>NT3072071326</t>
  </si>
  <si>
    <t>55.929989</t>
  </si>
  <si>
    <t>-3.1103943</t>
  </si>
  <si>
    <t>NZ2394787378</t>
  </si>
  <si>
    <t>55.180121</t>
  </si>
  <si>
    <t>-1.6255089</t>
  </si>
  <si>
    <t>NS4865506625</t>
  </si>
  <si>
    <t>55.330317</t>
  </si>
  <si>
    <t>-4.3872873</t>
  </si>
  <si>
    <t>NS9341063992</t>
  </si>
  <si>
    <t>55.857295</t>
  </si>
  <si>
    <t>-3.7044000</t>
  </si>
  <si>
    <t>NT3044295632</t>
  </si>
  <si>
    <t>56.148287</t>
  </si>
  <si>
    <t>-3.1211573</t>
  </si>
  <si>
    <t>NS8685035552</t>
  </si>
  <si>
    <t>55.600391</t>
  </si>
  <si>
    <t>-3.7973655</t>
  </si>
  <si>
    <t>SJ8206046770</t>
  </si>
  <si>
    <t>53.017925</t>
  </si>
  <si>
    <t>-2.2688736</t>
  </si>
  <si>
    <t>SO2195103548</t>
  </si>
  <si>
    <t>51.725198</t>
  </si>
  <si>
    <t>-3.1313809</t>
  </si>
  <si>
    <t>SO2183003635</t>
  </si>
  <si>
    <t>51.725963</t>
  </si>
  <si>
    <t>-3.1331519</t>
  </si>
  <si>
    <t>NO2960002500</t>
  </si>
  <si>
    <t>56.209857</t>
  </si>
  <si>
    <t>-3.1365287</t>
  </si>
  <si>
    <t>NZ1478551565</t>
  </si>
  <si>
    <t>54.858660</t>
  </si>
  <si>
    <t>-1.7712129</t>
  </si>
  <si>
    <t>ST1029099020</t>
  </si>
  <si>
    <t>51.682749</t>
  </si>
  <si>
    <t>-3.2989966</t>
  </si>
  <si>
    <t>NS6740064900</t>
  </si>
  <si>
    <t>55.858994</t>
  </si>
  <si>
    <t>-4.1200784</t>
  </si>
  <si>
    <t>SK0103314133</t>
  </si>
  <si>
    <t>52.724843</t>
  </si>
  <si>
    <t>-1.9861430</t>
  </si>
  <si>
    <t>SK0095114158</t>
  </si>
  <si>
    <t>52.725068</t>
  </si>
  <si>
    <t>-1.9873571</t>
  </si>
  <si>
    <t>NS9750064900</t>
  </si>
  <si>
    <t>55.866338</t>
  </si>
  <si>
    <t>-3.6394344</t>
  </si>
  <si>
    <t>SK4273866611</t>
  </si>
  <si>
    <t>53.194872</t>
  </si>
  <si>
    <t>-1.3617563</t>
  </si>
  <si>
    <t>NS9487053248</t>
  </si>
  <si>
    <t>55.761123</t>
  </si>
  <si>
    <t>-3.6769319</t>
  </si>
  <si>
    <t>SK4476544463</t>
  </si>
  <si>
    <t>52.995631</t>
  </si>
  <si>
    <t>-1.3344962</t>
  </si>
  <si>
    <t>SE3057211510</t>
  </si>
  <si>
    <t>53.599273</t>
  </si>
  <si>
    <t>-1.5395153</t>
  </si>
  <si>
    <t>grid ref</t>
  </si>
  <si>
    <t>Lon</t>
  </si>
  <si>
    <t>Lat</t>
  </si>
  <si>
    <t>Nearest BHE</t>
  </si>
  <si>
    <t>Temperature</t>
  </si>
  <si>
    <t>Depth Measurement</t>
  </si>
  <si>
    <t>Geothermal Gradient</t>
  </si>
  <si>
    <t>Heat Flux</t>
  </si>
  <si>
    <t>Reference</t>
  </si>
  <si>
    <t>NU 28326 03283</t>
  </si>
  <si>
    <t>NU 28225 02435</t>
  </si>
  <si>
    <t>NT 31792 67033</t>
  </si>
  <si>
    <t>Acomb</t>
  </si>
  <si>
    <t>Deferum inlet</t>
  </si>
  <si>
    <t>Deferum inlet is a feed from the adit discharge pumped water. Water pumped from sump.</t>
  </si>
  <si>
    <t>Blackwood</t>
  </si>
  <si>
    <t>Not Monitored</t>
  </si>
  <si>
    <t>Temperature of mine water discharge at weir recorded</t>
  </si>
  <si>
    <t>SK 31265 16256</t>
  </si>
  <si>
    <t>Monitoring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</si>
</sst>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</cellStyleXfs>
  <cellXfs count="199">
    <xf numFmtId="0" fontId="0" fillId="0" borderId="0" xfId="0"/>
    <xf numFmtId="0" fontId="1" fillId="0" borderId="1" xfId="0" applyFont="1" applyBorder="1" applyAlignment="1">
      <alignment horizontal="left" vertical="top" wrapText="1"/>
    </xf>
    <xf numFmtId="15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5" fontId="0" fillId="2" borderId="1" xfId="0" applyNumberForma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/>
    </xf>
    <xf numFmtId="1" fontId="0" fillId="4" borderId="1" xfId="0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2" fillId="2" borderId="1" xfId="0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left" vertical="top" wrapText="1"/>
    </xf>
    <xf numFmtId="164" fontId="0" fillId="4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164" fontId="0" fillId="4" borderId="2" xfId="0" applyNumberFormat="1" applyFill="1" applyBorder="1" applyAlignment="1">
      <alignment horizontal="left" vertical="top"/>
    </xf>
    <xf numFmtId="1" fontId="0" fillId="4" borderId="2" xfId="0" applyNumberFormat="1" applyFill="1" applyBorder="1" applyAlignment="1">
      <alignment horizontal="left" vertical="top"/>
    </xf>
    <xf numFmtId="164" fontId="0" fillId="4" borderId="2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5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5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/>
    </xf>
    <xf numFmtId="15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 wrapText="1"/>
    </xf>
    <xf numFmtId="2" fontId="2" fillId="5" borderId="1" xfId="1" applyNumberFormat="1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4" fillId="4" borderId="1" xfId="2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4" borderId="0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5" fontId="0" fillId="4" borderId="0" xfId="0" applyNumberFormat="1" applyFill="1" applyBorder="1" applyAlignment="1">
      <alignment horizontal="left" vertical="top"/>
    </xf>
    <xf numFmtId="164" fontId="0" fillId="4" borderId="0" xfId="0" applyNumberFormat="1" applyFill="1" applyBorder="1" applyAlignment="1">
      <alignment horizontal="left" vertical="top"/>
    </xf>
    <xf numFmtId="1" fontId="0" fillId="4" borderId="0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164" fontId="4" fillId="4" borderId="1" xfId="2" applyNumberForma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2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0" xfId="0" applyFill="1"/>
    <xf numFmtId="0" fontId="4" fillId="2" borderId="1" xfId="2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1" fontId="0" fillId="0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15" fontId="0" fillId="0" borderId="0" xfId="0" applyNumberForma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ill="1"/>
    <xf numFmtId="0" fontId="1" fillId="0" borderId="1" xfId="0" applyFont="1" applyBorder="1" applyAlignment="1">
      <alignment horizontal="left" vertical="center" wrapText="1"/>
    </xf>
    <xf numFmtId="15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5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4" fillId="4" borderId="0" xfId="2" applyNumberForma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15" fontId="0" fillId="5" borderId="2" xfId="0" applyNumberFormat="1" applyFill="1" applyBorder="1" applyAlignment="1">
      <alignment horizontal="left" vertical="top"/>
    </xf>
    <xf numFmtId="164" fontId="0" fillId="5" borderId="2" xfId="0" applyNumberFormat="1" applyFill="1" applyBorder="1" applyAlignment="1">
      <alignment horizontal="left" vertical="top"/>
    </xf>
    <xf numFmtId="1" fontId="0" fillId="5" borderId="2" xfId="0" applyNumberFormat="1" applyFill="1" applyBorder="1" applyAlignment="1">
      <alignment horizontal="left" vertical="top"/>
    </xf>
    <xf numFmtId="164" fontId="0" fillId="5" borderId="2" xfId="0" applyNumberFormat="1" applyFill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center" wrapText="1"/>
    </xf>
    <xf numFmtId="2" fontId="0" fillId="5" borderId="1" xfId="0" applyNumberForma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horizontal="left" vertical="top" wrapText="1"/>
    </xf>
    <xf numFmtId="2" fontId="0" fillId="5" borderId="2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2" fontId="0" fillId="0" borderId="0" xfId="0" applyNumberFormat="1"/>
    <xf numFmtId="0" fontId="2" fillId="0" borderId="0" xfId="0" applyFont="1" applyFill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2" xfId="0" applyBorder="1"/>
    <xf numFmtId="2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1" xfId="0" applyFont="1" applyFill="1" applyBorder="1" applyAlignment="1">
      <alignment horizontal="left" vertical="top" wrapText="1"/>
    </xf>
    <xf numFmtId="15" fontId="1" fillId="0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164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164" fontId="4" fillId="0" borderId="1" xfId="2" applyNumberFormat="1" applyFill="1" applyBorder="1" applyAlignment="1">
      <alignment horizontal="left" vertical="top" wrapText="1"/>
    </xf>
    <xf numFmtId="2" fontId="2" fillId="0" borderId="1" xfId="0" applyNumberFormat="1" applyFont="1" applyFill="1" applyBorder="1" applyAlignment="1">
      <alignment horizontal="left" vertical="top" wrapText="1"/>
    </xf>
    <xf numFmtId="15" fontId="0" fillId="0" borderId="1" xfId="0" applyNumberForma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horizontal="left" vertical="top" wrapText="1"/>
    </xf>
    <xf numFmtId="2" fontId="0" fillId="0" borderId="1" xfId="0" applyNumberFormat="1" applyFill="1" applyBorder="1" applyAlignment="1">
      <alignment horizontal="left" vertical="top"/>
    </xf>
    <xf numFmtId="2" fontId="0" fillId="0" borderId="1" xfId="0" applyNumberFormat="1" applyFill="1" applyBorder="1"/>
    <xf numFmtId="0" fontId="0" fillId="8" borderId="1" xfId="0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 wrapText="1"/>
    </xf>
    <xf numFmtId="0" fontId="0" fillId="8" borderId="1" xfId="0" applyFill="1" applyBorder="1"/>
    <xf numFmtId="14" fontId="0" fillId="8" borderId="1" xfId="0" applyNumberFormat="1" applyFill="1" applyBorder="1"/>
    <xf numFmtId="1" fontId="0" fillId="8" borderId="1" xfId="0" applyNumberFormat="1" applyFill="1" applyBorder="1" applyAlignment="1">
      <alignment horizontal="left" vertical="top"/>
    </xf>
    <xf numFmtId="14" fontId="0" fillId="0" borderId="1" xfId="0" applyNumberFormat="1" applyBorder="1"/>
    <xf numFmtId="164" fontId="1" fillId="0" borderId="1" xfId="0" applyNumberFormat="1" applyFont="1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 applyAlignment="1">
      <alignment horizontal="center" vertical="top"/>
    </xf>
    <xf numFmtId="1" fontId="0" fillId="8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0" fillId="6" borderId="1" xfId="0" applyFill="1" applyBorder="1"/>
    <xf numFmtId="14" fontId="0" fillId="6" borderId="1" xfId="0" applyNumberFormat="1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2" fillId="6" borderId="0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left" vertical="top"/>
    </xf>
    <xf numFmtId="1" fontId="0" fillId="0" borderId="1" xfId="0" applyNumberFormat="1" applyFill="1" applyBorder="1" applyAlignment="1">
      <alignment vertical="top"/>
    </xf>
    <xf numFmtId="1" fontId="1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15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1" fontId="2" fillId="0" borderId="1" xfId="0" applyNumberFormat="1" applyFont="1" applyFill="1" applyBorder="1" applyAlignment="1">
      <alignment vertical="top" wrapText="1"/>
    </xf>
    <xf numFmtId="1" fontId="0" fillId="8" borderId="1" xfId="0" applyNumberFormat="1" applyFill="1" applyBorder="1" applyAlignment="1"/>
    <xf numFmtId="0" fontId="0" fillId="0" borderId="1" xfId="0" applyFill="1" applyBorder="1" applyAlignment="1">
      <alignment vertical="top"/>
    </xf>
    <xf numFmtId="1" fontId="2" fillId="0" borderId="0" xfId="0" applyNumberFormat="1" applyFont="1" applyBorder="1" applyAlignment="1">
      <alignment vertical="top" wrapText="1"/>
    </xf>
    <xf numFmtId="1" fontId="2" fillId="8" borderId="1" xfId="0" applyNumberFormat="1" applyFont="1" applyFill="1" applyBorder="1" applyAlignment="1">
      <alignment vertical="top" wrapText="1"/>
    </xf>
    <xf numFmtId="1" fontId="0" fillId="0" borderId="1" xfId="0" applyNumberFormat="1" applyFill="1" applyBorder="1" applyAlignment="1"/>
    <xf numFmtId="0" fontId="0" fillId="8" borderId="1" xfId="0" applyFill="1" applyBorder="1" applyAlignment="1"/>
  </cellXfs>
  <cellStyles count="7">
    <cellStyle name="Lien hypertexte" xfId="2" builtinId="8"/>
    <cellStyle name="Normal" xfId="0" builtinId="0"/>
    <cellStyle name="Normal 2" xfId="3" xr:uid="{596FCF78-1846-4501-AA26-50C23EBED0D6}"/>
    <cellStyle name="Normal 2 2" xfId="4" xr:uid="{53D82807-5908-40E6-B295-F3F02ED05775}"/>
    <cellStyle name="Normal 2 3" xfId="5" xr:uid="{B94542FF-EF98-40BC-8DFD-8F4206E903C9}"/>
    <cellStyle name="Normal 3" xfId="1" xr:uid="{00000000-0005-0000-0000-000002000000}"/>
    <cellStyle name="Normal 3 2" xfId="6" xr:uid="{BB34C233-260B-439B-9180-7F68FFDF8B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Discharge</a:t>
            </a:r>
          </a:p>
        </c:rich>
      </c:tx>
      <c:layout>
        <c:manualLayout>
          <c:xMode val="edge"/>
          <c:yMode val="edge"/>
          <c:x val="0.21782633420822403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51828521434821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Discharge!$M$1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Discharge!$M$2:$M$41</c:f>
              <c:numCache>
                <c:formatCode>0.0</c:formatCode>
                <c:ptCount val="40"/>
                <c:pt idx="1">
                  <c:v>10.9</c:v>
                </c:pt>
                <c:pt idx="2">
                  <c:v>11.2</c:v>
                </c:pt>
                <c:pt idx="3" formatCode="General">
                  <c:v>10.5</c:v>
                </c:pt>
                <c:pt idx="4">
                  <c:v>10</c:v>
                </c:pt>
                <c:pt idx="5">
                  <c:v>9.8000000000000007</c:v>
                </c:pt>
                <c:pt idx="6">
                  <c:v>9.5877491573371447</c:v>
                </c:pt>
                <c:pt idx="7">
                  <c:v>17.899999999999999</c:v>
                </c:pt>
                <c:pt idx="8">
                  <c:v>11.8</c:v>
                </c:pt>
                <c:pt idx="9">
                  <c:v>10.350007655724754</c:v>
                </c:pt>
                <c:pt idx="10">
                  <c:v>13.8</c:v>
                </c:pt>
                <c:pt idx="11">
                  <c:v>10.879843980386513</c:v>
                </c:pt>
                <c:pt idx="12">
                  <c:v>10.4</c:v>
                </c:pt>
                <c:pt idx="13">
                  <c:v>14.275061843395234</c:v>
                </c:pt>
                <c:pt idx="14">
                  <c:v>13.9</c:v>
                </c:pt>
                <c:pt idx="15">
                  <c:v>11.3</c:v>
                </c:pt>
                <c:pt idx="16">
                  <c:v>7.34419136553164</c:v>
                </c:pt>
                <c:pt idx="17">
                  <c:v>11.4</c:v>
                </c:pt>
                <c:pt idx="18">
                  <c:v>11.96</c:v>
                </c:pt>
                <c:pt idx="19">
                  <c:v>9.8000000000000007</c:v>
                </c:pt>
                <c:pt idx="20">
                  <c:v>9</c:v>
                </c:pt>
                <c:pt idx="21">
                  <c:v>11.0458</c:v>
                </c:pt>
                <c:pt idx="22">
                  <c:v>11.6</c:v>
                </c:pt>
                <c:pt idx="24">
                  <c:v>13.030570971816935</c:v>
                </c:pt>
                <c:pt idx="25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AF-40B3-9CDC-360ABD329C79}"/>
            </c:ext>
          </c:extLst>
        </c:ser>
        <c:ser>
          <c:idx val="2"/>
          <c:order val="1"/>
          <c:tx>
            <c:strRef>
              <c:f>Discharge!$N$1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Discharge!$N$2:$N$41</c:f>
              <c:numCache>
                <c:formatCode>0.0</c:formatCode>
                <c:ptCount val="40"/>
                <c:pt idx="6">
                  <c:v>22.430000305175781</c:v>
                </c:pt>
                <c:pt idx="9">
                  <c:v>11.539999961853027</c:v>
                </c:pt>
                <c:pt idx="11">
                  <c:v>11.470000267028809</c:v>
                </c:pt>
                <c:pt idx="13">
                  <c:v>14.409999847412109</c:v>
                </c:pt>
                <c:pt idx="16">
                  <c:v>18.010000000000002</c:v>
                </c:pt>
                <c:pt idx="18">
                  <c:v>15.4</c:v>
                </c:pt>
                <c:pt idx="21">
                  <c:v>14.643000000000001</c:v>
                </c:pt>
                <c:pt idx="24">
                  <c:v>13.333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AF-40B3-9CDC-360ABD329C79}"/>
            </c:ext>
          </c:extLst>
        </c:ser>
        <c:ser>
          <c:idx val="0"/>
          <c:order val="2"/>
          <c:tx>
            <c:strRef>
              <c:f>Discharge!$L$1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Discharge!$L$2:$L$41</c:f>
              <c:numCache>
                <c:formatCode>0.0</c:formatCode>
                <c:ptCount val="40"/>
                <c:pt idx="6">
                  <c:v>0.30000001192092896</c:v>
                </c:pt>
                <c:pt idx="9">
                  <c:v>8.0399999618530273</c:v>
                </c:pt>
                <c:pt idx="11">
                  <c:v>10.020000457763672</c:v>
                </c:pt>
                <c:pt idx="13">
                  <c:v>4.880000114440918</c:v>
                </c:pt>
                <c:pt idx="16">
                  <c:v>1.36</c:v>
                </c:pt>
                <c:pt idx="18">
                  <c:v>8</c:v>
                </c:pt>
                <c:pt idx="21">
                  <c:v>7.1630000000000003</c:v>
                </c:pt>
                <c:pt idx="24">
                  <c:v>8.0169999999999995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AF-40B3-9CDC-360ABD32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13192"/>
        <c:axId val="670520736"/>
      </c:scatterChart>
      <c:valAx>
        <c:axId val="670513192"/>
        <c:scaling>
          <c:orientation val="minMax"/>
          <c:max val="25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0736"/>
        <c:crosses val="autoZero"/>
        <c:crossBetween val="midCat"/>
      </c:valAx>
      <c:valAx>
        <c:axId val="6705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3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666666666666672"/>
          <c:y val="1.7575094779819212E-2"/>
          <c:w val="0.48055555555555557"/>
          <c:h val="0.2152661125692621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BH!$L$1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>
              <a:noFill/>
            </a:ln>
          </c:spPr>
          <c:yVal>
            <c:numRef>
              <c:f>BH!$L$2:$L$26</c:f>
              <c:numCache>
                <c:formatCode>0.0</c:formatCode>
                <c:ptCount val="25"/>
                <c:pt idx="0">
                  <c:v>10.87</c:v>
                </c:pt>
                <c:pt idx="1">
                  <c:v>11.06</c:v>
                </c:pt>
                <c:pt idx="2">
                  <c:v>12.98</c:v>
                </c:pt>
                <c:pt idx="3">
                  <c:v>1.65</c:v>
                </c:pt>
                <c:pt idx="4">
                  <c:v>9.2899999999999991</c:v>
                </c:pt>
                <c:pt idx="5">
                  <c:v>9.3000000000000007</c:v>
                </c:pt>
                <c:pt idx="6" formatCode="General">
                  <c:v>9.2899999618530273</c:v>
                </c:pt>
                <c:pt idx="7" formatCode="General">
                  <c:v>11.673</c:v>
                </c:pt>
                <c:pt idx="8">
                  <c:v>4.809999942779541</c:v>
                </c:pt>
                <c:pt idx="9">
                  <c:v>10.520000457763672</c:v>
                </c:pt>
                <c:pt idx="10">
                  <c:v>12.189999580383301</c:v>
                </c:pt>
                <c:pt idx="11">
                  <c:v>5.2800002098083496</c:v>
                </c:pt>
                <c:pt idx="13">
                  <c:v>5.2699999809265137</c:v>
                </c:pt>
                <c:pt idx="14">
                  <c:v>16.82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C8-4DE3-AF2E-FB9EFB18C268}"/>
            </c:ext>
          </c:extLst>
        </c:ser>
        <c:ser>
          <c:idx val="2"/>
          <c:order val="1"/>
          <c:tx>
            <c:strRef>
              <c:f>BH!$M$1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BH!$M$2:$M$26</c:f>
              <c:numCache>
                <c:formatCode>0.0</c:formatCode>
                <c:ptCount val="25"/>
                <c:pt idx="0">
                  <c:v>10.89</c:v>
                </c:pt>
                <c:pt idx="1">
                  <c:v>11.074996457826632</c:v>
                </c:pt>
                <c:pt idx="2">
                  <c:v>13.09</c:v>
                </c:pt>
                <c:pt idx="3">
                  <c:v>9.7899999999999991</c:v>
                </c:pt>
                <c:pt idx="4">
                  <c:v>9.32</c:v>
                </c:pt>
                <c:pt idx="5">
                  <c:v>10.5</c:v>
                </c:pt>
                <c:pt idx="6" formatCode="General">
                  <c:v>9.3239171820013595</c:v>
                </c:pt>
                <c:pt idx="7" formatCode="General">
                  <c:v>11.907217739720418</c:v>
                </c:pt>
                <c:pt idx="8">
                  <c:v>9.5367900188992447</c:v>
                </c:pt>
                <c:pt idx="9">
                  <c:v>11.872976099510096</c:v>
                </c:pt>
                <c:pt idx="10">
                  <c:v>12.297519108881115</c:v>
                </c:pt>
                <c:pt idx="11">
                  <c:v>10.505219529908405</c:v>
                </c:pt>
                <c:pt idx="12">
                  <c:v>11.4</c:v>
                </c:pt>
                <c:pt idx="13">
                  <c:v>10.613636511149799</c:v>
                </c:pt>
                <c:pt idx="14">
                  <c:v>18.424399999999999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C8-4DE3-AF2E-FB9EFB18C268}"/>
            </c:ext>
          </c:extLst>
        </c:ser>
        <c:ser>
          <c:idx val="0"/>
          <c:order val="2"/>
          <c:tx>
            <c:strRef>
              <c:f>BH!$N$1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BH!$N$2:$N$26</c:f>
              <c:numCache>
                <c:formatCode>0.0</c:formatCode>
                <c:ptCount val="25"/>
                <c:pt idx="0">
                  <c:v>11.18</c:v>
                </c:pt>
                <c:pt idx="1">
                  <c:v>14.413</c:v>
                </c:pt>
                <c:pt idx="2">
                  <c:v>13.66</c:v>
                </c:pt>
                <c:pt idx="3">
                  <c:v>20.183</c:v>
                </c:pt>
                <c:pt idx="4">
                  <c:v>9.52</c:v>
                </c:pt>
                <c:pt idx="5">
                  <c:v>10.7</c:v>
                </c:pt>
                <c:pt idx="6">
                  <c:v>9.5299999999999994</c:v>
                </c:pt>
                <c:pt idx="7">
                  <c:v>15.403</c:v>
                </c:pt>
                <c:pt idx="8">
                  <c:v>10.5</c:v>
                </c:pt>
                <c:pt idx="9">
                  <c:v>12.300000190734863</c:v>
                </c:pt>
                <c:pt idx="10">
                  <c:v>12.390000343322754</c:v>
                </c:pt>
                <c:pt idx="11">
                  <c:v>13.989999771118164</c:v>
                </c:pt>
                <c:pt idx="13">
                  <c:v>11.270000457763672</c:v>
                </c:pt>
                <c:pt idx="14">
                  <c:v>18.626999999999999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C8-4DE3-AF2E-FB9EFB18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25080"/>
        <c:axId val="546120816"/>
      </c:scatterChart>
      <c:valAx>
        <c:axId val="546125080"/>
        <c:scaling>
          <c:orientation val="minMax"/>
          <c:max val="15"/>
        </c:scaling>
        <c:delete val="0"/>
        <c:axPos val="b"/>
        <c:title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0816"/>
        <c:crosses val="autoZero"/>
        <c:crossBetween val="midCat"/>
      </c:valAx>
      <c:valAx>
        <c:axId val="5461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5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546302418393562"/>
          <c:w val="0.8617386264216973"/>
          <c:h val="0.73317767086839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BH_log!$M$1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BH_log!$M$2:$M$20</c:f>
              <c:numCache>
                <c:formatCode>0.0</c:formatCode>
                <c:ptCount val="19"/>
                <c:pt idx="0">
                  <c:v>9.8800000000000008</c:v>
                </c:pt>
                <c:pt idx="1">
                  <c:v>13.02</c:v>
                </c:pt>
                <c:pt idx="2">
                  <c:v>11.46</c:v>
                </c:pt>
                <c:pt idx="3">
                  <c:v>10.249000000000001</c:v>
                </c:pt>
                <c:pt idx="4">
                  <c:v>12.11</c:v>
                </c:pt>
                <c:pt idx="5">
                  <c:v>18.553789999999999</c:v>
                </c:pt>
                <c:pt idx="6">
                  <c:v>12.36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F-4A82-8E9F-8D101896855B}"/>
            </c:ext>
          </c:extLst>
        </c:ser>
        <c:ser>
          <c:idx val="1"/>
          <c:order val="1"/>
          <c:tx>
            <c:strRef>
              <c:f>BH_log!$N$1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BH_log!$N$2:$N$20</c:f>
              <c:numCache>
                <c:formatCode>0.0</c:formatCode>
                <c:ptCount val="19"/>
                <c:pt idx="0">
                  <c:v>10.9</c:v>
                </c:pt>
                <c:pt idx="1">
                  <c:v>14.76</c:v>
                </c:pt>
                <c:pt idx="2">
                  <c:v>13.95</c:v>
                </c:pt>
                <c:pt idx="3">
                  <c:v>10.367000000000001</c:v>
                </c:pt>
                <c:pt idx="4">
                  <c:v>14.76</c:v>
                </c:pt>
                <c:pt idx="5">
                  <c:v>20.420000000000002</c:v>
                </c:pt>
                <c:pt idx="6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F-4A82-8E9F-8D101896855B}"/>
            </c:ext>
          </c:extLst>
        </c:ser>
        <c:ser>
          <c:idx val="2"/>
          <c:order val="2"/>
          <c:tx>
            <c:strRef>
              <c:f>BH_log!$L$1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BH_log!$L$2:$L$8</c:f>
              <c:numCache>
                <c:formatCode>0.0</c:formatCode>
                <c:ptCount val="7"/>
                <c:pt idx="0">
                  <c:v>9.16</c:v>
                </c:pt>
                <c:pt idx="1">
                  <c:v>11.27</c:v>
                </c:pt>
                <c:pt idx="2">
                  <c:v>10.427</c:v>
                </c:pt>
                <c:pt idx="3">
                  <c:v>10.18</c:v>
                </c:pt>
                <c:pt idx="4">
                  <c:v>10.47</c:v>
                </c:pt>
                <c:pt idx="5">
                  <c:v>16.95</c:v>
                </c:pt>
                <c:pt idx="6">
                  <c:v>10.31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F-4A82-8E9F-8D101896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37544"/>
        <c:axId val="546137872"/>
      </c:scatterChart>
      <c:valAx>
        <c:axId val="5461375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7872"/>
        <c:crosses val="autoZero"/>
        <c:crossBetween val="midCat"/>
      </c:valAx>
      <c:valAx>
        <c:axId val="5461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63385826771656"/>
          <c:y val="0.70667372027014475"/>
          <c:w val="0.61895450568678911"/>
          <c:h val="0.17594005952352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Shaft Logger Temperature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918791223933554E-2"/>
          <c:y val="0.17171296296296296"/>
          <c:w val="0.86937476349764531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Shaft!$M$1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Shaft!$M$2:$M$19</c:f>
              <c:numCache>
                <c:formatCode>0.0</c:formatCode>
                <c:ptCount val="18"/>
                <c:pt idx="0">
                  <c:v>12.07</c:v>
                </c:pt>
                <c:pt idx="1">
                  <c:v>11.689472621022475</c:v>
                </c:pt>
                <c:pt idx="2">
                  <c:v>12.38</c:v>
                </c:pt>
                <c:pt idx="3">
                  <c:v>13.26</c:v>
                </c:pt>
                <c:pt idx="4">
                  <c:v>14.6</c:v>
                </c:pt>
                <c:pt idx="5">
                  <c:v>14.7</c:v>
                </c:pt>
                <c:pt idx="7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90-4252-9D59-B68B72E6E7A2}"/>
            </c:ext>
          </c:extLst>
        </c:ser>
        <c:ser>
          <c:idx val="2"/>
          <c:order val="1"/>
          <c:tx>
            <c:strRef>
              <c:f>Shaft!$N$1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Shaft!$N$2:$N$19</c:f>
              <c:numCache>
                <c:formatCode>0.0</c:formatCode>
                <c:ptCount val="18"/>
                <c:pt idx="0">
                  <c:v>16.399999999999999</c:v>
                </c:pt>
                <c:pt idx="1">
                  <c:v>14.59</c:v>
                </c:pt>
                <c:pt idx="2">
                  <c:v>13.91</c:v>
                </c:pt>
                <c:pt idx="3">
                  <c:v>14.86</c:v>
                </c:pt>
                <c:pt idx="4">
                  <c:v>15.2</c:v>
                </c:pt>
                <c:pt idx="7">
                  <c:v>18.68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90-4252-9D59-B68B72E6E7A2}"/>
            </c:ext>
          </c:extLst>
        </c:ser>
        <c:ser>
          <c:idx val="0"/>
          <c:order val="2"/>
          <c:tx>
            <c:strRef>
              <c:f>Shaft!$L$1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Shaft!$L$2:$L$19</c:f>
              <c:numCache>
                <c:formatCode>0.0</c:formatCode>
                <c:ptCount val="18"/>
                <c:pt idx="0">
                  <c:v>7.6</c:v>
                </c:pt>
                <c:pt idx="1">
                  <c:v>8.8800000000000008</c:v>
                </c:pt>
                <c:pt idx="2">
                  <c:v>12.1</c:v>
                </c:pt>
                <c:pt idx="3">
                  <c:v>11.94</c:v>
                </c:pt>
                <c:pt idx="4">
                  <c:v>14.2</c:v>
                </c:pt>
                <c:pt idx="7">
                  <c:v>15.46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0-4252-9D59-B68B72E6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15064"/>
        <c:axId val="532419984"/>
      </c:scatterChart>
      <c:valAx>
        <c:axId val="532415064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Shaft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9984"/>
        <c:crosses val="autoZero"/>
        <c:crossBetween val="midCat"/>
      </c:valAx>
      <c:valAx>
        <c:axId val="5324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5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515110767357618"/>
          <c:y val="0.67555847185768447"/>
          <c:w val="0.43777224869383052"/>
          <c:h val="0.243043890347039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Shaft EC</a:t>
            </a:r>
            <a:r>
              <a:rPr lang="en-GB" baseline="0"/>
              <a:t> LOG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41335348433206E-2"/>
          <c:y val="0.11462693555220439"/>
          <c:w val="0.9106438509456668"/>
          <c:h val="0.8136786363414032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Shaft_Log!$M$1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Shaft_Log!$M$2:$M$36</c:f>
              <c:numCache>
                <c:formatCode>0.0</c:formatCode>
                <c:ptCount val="35"/>
                <c:pt idx="0">
                  <c:v>16.77</c:v>
                </c:pt>
                <c:pt idx="1">
                  <c:v>14.35</c:v>
                </c:pt>
                <c:pt idx="2">
                  <c:v>18.52</c:v>
                </c:pt>
                <c:pt idx="3">
                  <c:v>19.72</c:v>
                </c:pt>
                <c:pt idx="4">
                  <c:v>12.3</c:v>
                </c:pt>
                <c:pt idx="5">
                  <c:v>13.65</c:v>
                </c:pt>
                <c:pt idx="6">
                  <c:v>18.098570660109182</c:v>
                </c:pt>
                <c:pt idx="7">
                  <c:v>16.749225263157882</c:v>
                </c:pt>
                <c:pt idx="8">
                  <c:v>16.915341847826088</c:v>
                </c:pt>
                <c:pt idx="9">
                  <c:v>16.511873305084748</c:v>
                </c:pt>
                <c:pt idx="10">
                  <c:v>16.933464442013118</c:v>
                </c:pt>
                <c:pt idx="11">
                  <c:v>16.377962987125951</c:v>
                </c:pt>
                <c:pt idx="12">
                  <c:v>12.478306176253483</c:v>
                </c:pt>
                <c:pt idx="13">
                  <c:v>14.359511351351419</c:v>
                </c:pt>
                <c:pt idx="14">
                  <c:v>18.03</c:v>
                </c:pt>
                <c:pt idx="15">
                  <c:v>17.239999999999998</c:v>
                </c:pt>
                <c:pt idx="16">
                  <c:v>16.73</c:v>
                </c:pt>
                <c:pt idx="17">
                  <c:v>15.98</c:v>
                </c:pt>
                <c:pt idx="18">
                  <c:v>14.74</c:v>
                </c:pt>
                <c:pt idx="19">
                  <c:v>13.77</c:v>
                </c:pt>
                <c:pt idx="20">
                  <c:v>13.11</c:v>
                </c:pt>
                <c:pt idx="21">
                  <c:v>11.06</c:v>
                </c:pt>
                <c:pt idx="22">
                  <c:v>11.4</c:v>
                </c:pt>
                <c:pt idx="23">
                  <c:v>17.010000000000002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7-4AD1-936D-20FEBA6390FE}"/>
            </c:ext>
          </c:extLst>
        </c:ser>
        <c:ser>
          <c:idx val="2"/>
          <c:order val="1"/>
          <c:tx>
            <c:strRef>
              <c:f>Shaft_Log!$N$1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Shaft_Log!$N$2:$N$36</c:f>
              <c:numCache>
                <c:formatCode>0.0</c:formatCode>
                <c:ptCount val="35"/>
                <c:pt idx="0">
                  <c:v>17.09</c:v>
                </c:pt>
                <c:pt idx="1">
                  <c:v>14.79</c:v>
                </c:pt>
                <c:pt idx="2">
                  <c:v>20.93</c:v>
                </c:pt>
                <c:pt idx="3">
                  <c:v>19.84</c:v>
                </c:pt>
                <c:pt idx="4">
                  <c:v>12.65</c:v>
                </c:pt>
                <c:pt idx="5">
                  <c:v>16.46</c:v>
                </c:pt>
                <c:pt idx="6">
                  <c:v>23.2</c:v>
                </c:pt>
                <c:pt idx="7">
                  <c:v>23.105700000000002</c:v>
                </c:pt>
                <c:pt idx="8">
                  <c:v>23.064</c:v>
                </c:pt>
                <c:pt idx="9">
                  <c:v>22.996500000000001</c:v>
                </c:pt>
                <c:pt idx="10">
                  <c:v>22.975000000000001</c:v>
                </c:pt>
                <c:pt idx="11">
                  <c:v>22.699166666666667</c:v>
                </c:pt>
                <c:pt idx="12">
                  <c:v>15.23</c:v>
                </c:pt>
                <c:pt idx="13">
                  <c:v>15.110000000000003</c:v>
                </c:pt>
                <c:pt idx="14">
                  <c:v>19.5</c:v>
                </c:pt>
                <c:pt idx="15">
                  <c:v>19.010000000000002</c:v>
                </c:pt>
                <c:pt idx="16">
                  <c:v>18.57</c:v>
                </c:pt>
                <c:pt idx="17">
                  <c:v>16.989999999999998</c:v>
                </c:pt>
                <c:pt idx="18">
                  <c:v>18.210999999999999</c:v>
                </c:pt>
                <c:pt idx="19">
                  <c:v>18.13</c:v>
                </c:pt>
                <c:pt idx="20">
                  <c:v>16.63</c:v>
                </c:pt>
                <c:pt idx="21">
                  <c:v>14.26</c:v>
                </c:pt>
                <c:pt idx="22">
                  <c:v>14.9</c:v>
                </c:pt>
                <c:pt idx="23">
                  <c:v>17.36</c:v>
                </c:pt>
                <c:pt idx="26" formatCode="General">
                  <c:v>16.89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77-4AD1-936D-20FEBA6390FE}"/>
            </c:ext>
          </c:extLst>
        </c:ser>
        <c:ser>
          <c:idx val="0"/>
          <c:order val="2"/>
          <c:tx>
            <c:strRef>
              <c:f>Shaft_Log!$L$1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Shaft_Log!$L$2:$L$36</c:f>
              <c:numCache>
                <c:formatCode>0.0</c:formatCode>
                <c:ptCount val="35"/>
                <c:pt idx="0">
                  <c:v>15.634</c:v>
                </c:pt>
                <c:pt idx="1">
                  <c:v>14.21</c:v>
                </c:pt>
                <c:pt idx="2">
                  <c:v>10.6</c:v>
                </c:pt>
                <c:pt idx="3">
                  <c:v>18.22</c:v>
                </c:pt>
                <c:pt idx="4">
                  <c:v>11.52</c:v>
                </c:pt>
                <c:pt idx="5">
                  <c:v>7</c:v>
                </c:pt>
                <c:pt idx="6">
                  <c:v>13.590909090909088</c:v>
                </c:pt>
                <c:pt idx="7">
                  <c:v>11.347200000000001</c:v>
                </c:pt>
                <c:pt idx="8">
                  <c:v>11.37125</c:v>
                </c:pt>
                <c:pt idx="9">
                  <c:v>11.134500000000001</c:v>
                </c:pt>
                <c:pt idx="10">
                  <c:v>12.013999999999999</c:v>
                </c:pt>
                <c:pt idx="11">
                  <c:v>11.218333333333334</c:v>
                </c:pt>
                <c:pt idx="12">
                  <c:v>9.1</c:v>
                </c:pt>
                <c:pt idx="13">
                  <c:v>10.423636363636364</c:v>
                </c:pt>
                <c:pt idx="14">
                  <c:v>12.21</c:v>
                </c:pt>
                <c:pt idx="15">
                  <c:v>16.2</c:v>
                </c:pt>
                <c:pt idx="16">
                  <c:v>14.8</c:v>
                </c:pt>
                <c:pt idx="17">
                  <c:v>13.87</c:v>
                </c:pt>
                <c:pt idx="18">
                  <c:v>12.97</c:v>
                </c:pt>
                <c:pt idx="19">
                  <c:v>10.84</c:v>
                </c:pt>
                <c:pt idx="20">
                  <c:v>12.15</c:v>
                </c:pt>
                <c:pt idx="21">
                  <c:v>9.64</c:v>
                </c:pt>
                <c:pt idx="22">
                  <c:v>9.76</c:v>
                </c:pt>
                <c:pt idx="23">
                  <c:v>16.5</c:v>
                </c:pt>
                <c:pt idx="26" formatCode="General">
                  <c:v>15.18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7-4AD1-936D-20FEBA63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11512"/>
        <c:axId val="675810856"/>
      </c:scatterChart>
      <c:valAx>
        <c:axId val="675811512"/>
        <c:scaling>
          <c:orientation val="minMax"/>
          <c:max val="2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0856"/>
        <c:crosses val="autoZero"/>
        <c:crossBetween val="midCat"/>
      </c:valAx>
      <c:valAx>
        <c:axId val="6758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1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87835637803264"/>
          <c:y val="0.78408130517742802"/>
          <c:w val="0.28035621267832156"/>
          <c:h val="0.1676561564254456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Borehole/shaft</a:t>
            </a:r>
            <a:r>
              <a:rPr lang="en-GB" baseline="0"/>
              <a:t> discarges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Pumped!$M$1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Pumped!$M$2:$M$46</c:f>
              <c:numCache>
                <c:formatCode>0.0</c:formatCode>
                <c:ptCount val="45"/>
                <c:pt idx="1">
                  <c:v>11.94</c:v>
                </c:pt>
                <c:pt idx="2">
                  <c:v>14.2</c:v>
                </c:pt>
                <c:pt idx="3">
                  <c:v>11.92921366889238</c:v>
                </c:pt>
                <c:pt idx="6">
                  <c:v>11.537492957488753</c:v>
                </c:pt>
                <c:pt idx="7">
                  <c:v>11.576265277342831</c:v>
                </c:pt>
                <c:pt idx="8">
                  <c:v>12.48</c:v>
                </c:pt>
                <c:pt idx="9">
                  <c:v>17.066952628326082</c:v>
                </c:pt>
                <c:pt idx="10">
                  <c:v>17.247919481225381</c:v>
                </c:pt>
                <c:pt idx="14">
                  <c:v>17.096959062559844</c:v>
                </c:pt>
                <c:pt idx="15">
                  <c:v>13.545450000000001</c:v>
                </c:pt>
                <c:pt idx="17">
                  <c:v>12.785914574372555</c:v>
                </c:pt>
                <c:pt idx="18">
                  <c:v>12.82</c:v>
                </c:pt>
                <c:pt idx="19">
                  <c:v>15.07</c:v>
                </c:pt>
                <c:pt idx="21">
                  <c:v>14.17964959082865</c:v>
                </c:pt>
                <c:pt idx="26">
                  <c:v>14.2</c:v>
                </c:pt>
                <c:pt idx="27">
                  <c:v>13.782637624675548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9B-43E8-B48F-0343E2D12035}"/>
            </c:ext>
          </c:extLst>
        </c:ser>
        <c:ser>
          <c:idx val="2"/>
          <c:order val="1"/>
          <c:tx>
            <c:strRef>
              <c:f>Pumped!$N$1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Pumped!$N$2:$N$46</c:f>
              <c:numCache>
                <c:formatCode>0.0</c:formatCode>
                <c:ptCount val="45"/>
                <c:pt idx="1">
                  <c:v>12.71</c:v>
                </c:pt>
                <c:pt idx="2">
                  <c:v>23.1</c:v>
                </c:pt>
                <c:pt idx="3">
                  <c:v>19.05</c:v>
                </c:pt>
                <c:pt idx="6">
                  <c:v>12.010000228881836</c:v>
                </c:pt>
                <c:pt idx="7">
                  <c:v>14.073</c:v>
                </c:pt>
                <c:pt idx="8">
                  <c:v>14.4</c:v>
                </c:pt>
                <c:pt idx="9">
                  <c:v>17.139999389648398</c:v>
                </c:pt>
                <c:pt idx="10">
                  <c:v>18.200000762939453</c:v>
                </c:pt>
                <c:pt idx="14">
                  <c:v>17.100000381469727</c:v>
                </c:pt>
                <c:pt idx="15">
                  <c:v>13.91</c:v>
                </c:pt>
                <c:pt idx="17">
                  <c:v>13.803000000000001</c:v>
                </c:pt>
                <c:pt idx="18">
                  <c:v>14.11</c:v>
                </c:pt>
                <c:pt idx="19">
                  <c:v>15.39</c:v>
                </c:pt>
                <c:pt idx="21">
                  <c:v>14.520000457763672</c:v>
                </c:pt>
                <c:pt idx="27">
                  <c:v>19.690000000000001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9B-43E8-B48F-0343E2D12035}"/>
            </c:ext>
          </c:extLst>
        </c:ser>
        <c:ser>
          <c:idx val="0"/>
          <c:order val="2"/>
          <c:tx>
            <c:strRef>
              <c:f>Pumped!$L$1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Pumped!$L$2:$L$46</c:f>
              <c:numCache>
                <c:formatCode>0.0</c:formatCode>
                <c:ptCount val="45"/>
                <c:pt idx="1">
                  <c:v>11.78</c:v>
                </c:pt>
                <c:pt idx="2">
                  <c:v>7</c:v>
                </c:pt>
                <c:pt idx="3">
                  <c:v>9.08</c:v>
                </c:pt>
                <c:pt idx="6">
                  <c:v>10.270000457763672</c:v>
                </c:pt>
                <c:pt idx="7">
                  <c:v>10.74</c:v>
                </c:pt>
                <c:pt idx="8">
                  <c:v>9.6</c:v>
                </c:pt>
                <c:pt idx="9">
                  <c:v>15.9700002670288</c:v>
                </c:pt>
                <c:pt idx="10">
                  <c:v>14.800000190734863</c:v>
                </c:pt>
                <c:pt idx="14">
                  <c:v>17</c:v>
                </c:pt>
                <c:pt idx="15">
                  <c:v>13.11</c:v>
                </c:pt>
                <c:pt idx="17">
                  <c:v>7.827</c:v>
                </c:pt>
                <c:pt idx="18">
                  <c:v>12.01</c:v>
                </c:pt>
                <c:pt idx="19">
                  <c:v>14.52</c:v>
                </c:pt>
                <c:pt idx="21">
                  <c:v>14.010000228881836</c:v>
                </c:pt>
                <c:pt idx="27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9B-43E8-B48F-0343E2D1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16800"/>
        <c:axId val="670517128"/>
      </c:scatterChart>
      <c:valAx>
        <c:axId val="670516800"/>
        <c:scaling>
          <c:orientation val="minMax"/>
          <c:max val="30"/>
        </c:scaling>
        <c:delete val="0"/>
        <c:axPos val="b"/>
        <c:title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7128"/>
        <c:crosses val="autoZero"/>
        <c:crossBetween val="midCat"/>
      </c:valAx>
      <c:valAx>
        <c:axId val="67051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6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Cascade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Cascade!$N$1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>
              <a:noFill/>
            </a:ln>
          </c:spPr>
          <c:yVal>
            <c:numRef>
              <c:f>Cascade!$N$2:$N$21</c:f>
              <c:numCache>
                <c:formatCode>0.0</c:formatCode>
                <c:ptCount val="20"/>
                <c:pt idx="0">
                  <c:v>12.47</c:v>
                </c:pt>
                <c:pt idx="1">
                  <c:v>17.97</c:v>
                </c:pt>
                <c:pt idx="2">
                  <c:v>15.13</c:v>
                </c:pt>
                <c:pt idx="3">
                  <c:v>17.7</c:v>
                </c:pt>
                <c:pt idx="4">
                  <c:v>21.85</c:v>
                </c:pt>
                <c:pt idx="5">
                  <c:v>19.760000000000002</c:v>
                </c:pt>
                <c:pt idx="6">
                  <c:v>28.05</c:v>
                </c:pt>
                <c:pt idx="7">
                  <c:v>19.73</c:v>
                </c:pt>
                <c:pt idx="8">
                  <c:v>12.12</c:v>
                </c:pt>
                <c:pt idx="9">
                  <c:v>18.73</c:v>
                </c:pt>
                <c:pt idx="10">
                  <c:v>12.17</c:v>
                </c:pt>
                <c:pt idx="11">
                  <c:v>15.94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14-4592-873E-A536F557AC7B}"/>
            </c:ext>
          </c:extLst>
        </c:ser>
        <c:ser>
          <c:idx val="2"/>
          <c:order val="1"/>
          <c:tx>
            <c:strRef>
              <c:f>Cascade!$M$1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Cascade!$M$2:$M$21</c:f>
              <c:numCache>
                <c:formatCode>0.0</c:formatCode>
                <c:ptCount val="20"/>
                <c:pt idx="0">
                  <c:v>12.06</c:v>
                </c:pt>
                <c:pt idx="1">
                  <c:v>17.214254298280569</c:v>
                </c:pt>
                <c:pt idx="2">
                  <c:v>13.6</c:v>
                </c:pt>
                <c:pt idx="3">
                  <c:v>16.285836510963652</c:v>
                </c:pt>
                <c:pt idx="4">
                  <c:v>11.49665070171574</c:v>
                </c:pt>
                <c:pt idx="5">
                  <c:v>11.21</c:v>
                </c:pt>
                <c:pt idx="6">
                  <c:v>18.471001679822283</c:v>
                </c:pt>
                <c:pt idx="7">
                  <c:v>15.671854433909649</c:v>
                </c:pt>
                <c:pt idx="8">
                  <c:v>11.02</c:v>
                </c:pt>
                <c:pt idx="9">
                  <c:v>15.893227028214085</c:v>
                </c:pt>
                <c:pt idx="10">
                  <c:v>11.98</c:v>
                </c:pt>
                <c:pt idx="11">
                  <c:v>15.062804878048773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14-4592-873E-A536F557AC7B}"/>
            </c:ext>
          </c:extLst>
        </c:ser>
        <c:ser>
          <c:idx val="0"/>
          <c:order val="2"/>
          <c:tx>
            <c:strRef>
              <c:f>Cascade!$L$1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Cascade!$L$2:$L$21</c:f>
              <c:numCache>
                <c:formatCode>0.0</c:formatCode>
                <c:ptCount val="20"/>
                <c:pt idx="0">
                  <c:v>11.93</c:v>
                </c:pt>
                <c:pt idx="1">
                  <c:v>16.489999999999998</c:v>
                </c:pt>
                <c:pt idx="2">
                  <c:v>1.67</c:v>
                </c:pt>
                <c:pt idx="3">
                  <c:v>5.29</c:v>
                </c:pt>
                <c:pt idx="4">
                  <c:v>9.49</c:v>
                </c:pt>
                <c:pt idx="5">
                  <c:v>7.7069999999999999</c:v>
                </c:pt>
                <c:pt idx="6">
                  <c:v>-5.98</c:v>
                </c:pt>
                <c:pt idx="7">
                  <c:v>11.52</c:v>
                </c:pt>
                <c:pt idx="8">
                  <c:v>10.37</c:v>
                </c:pt>
                <c:pt idx="9">
                  <c:v>14.93</c:v>
                </c:pt>
                <c:pt idx="10">
                  <c:v>11.91</c:v>
                </c:pt>
                <c:pt idx="11">
                  <c:v>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14-4592-873E-A536F557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21144"/>
        <c:axId val="546120488"/>
      </c:scatterChart>
      <c:valAx>
        <c:axId val="546121144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0488"/>
        <c:crosses val="autoZero"/>
        <c:crossBetween val="midCat"/>
      </c:valAx>
      <c:valAx>
        <c:axId val="5461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1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95721198885871E-2"/>
          <c:y val="9.9264017128328663E-2"/>
          <c:w val="0.75949859371299588"/>
          <c:h val="0.65115318032054503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Mean 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Summary!$A$2:$A$17</c:f>
              <c:strCache>
                <c:ptCount val="16"/>
                <c:pt idx="0">
                  <c:v>Passive discharge </c:v>
                </c:pt>
                <c:pt idx="1">
                  <c:v>Pumped discharge</c:v>
                </c:pt>
                <c:pt idx="3">
                  <c:v>Average BH temperature borehole (depth profile)</c:v>
                </c:pt>
                <c:pt idx="4">
                  <c:v>Average BH Logger temperature </c:v>
                </c:pt>
                <c:pt idx="5">
                  <c:v>Pumped Borehole</c:v>
                </c:pt>
                <c:pt idx="7">
                  <c:v>Average temperature in shaft (depth profile)</c:v>
                </c:pt>
                <c:pt idx="8">
                  <c:v>Average Logger Temperature Shafts</c:v>
                </c:pt>
                <c:pt idx="9">
                  <c:v>Passive discharge from shaft</c:v>
                </c:pt>
                <c:pt idx="10">
                  <c:v>Pumped shaft</c:v>
                </c:pt>
                <c:pt idx="11">
                  <c:v>Pumped discharge from shaft</c:v>
                </c:pt>
                <c:pt idx="13">
                  <c:v>Average cascade temperature</c:v>
                </c:pt>
                <c:pt idx="14">
                  <c:v>Average temperature cascade top</c:v>
                </c:pt>
                <c:pt idx="15">
                  <c:v>Average temperature cascade bottom</c:v>
                </c:pt>
              </c:strCache>
            </c:strRef>
          </c:cat>
          <c:val>
            <c:numRef>
              <c:f>Summary!$B$2:$B$17</c:f>
              <c:numCache>
                <c:formatCode>General</c:formatCode>
                <c:ptCount val="16"/>
                <c:pt idx="0">
                  <c:v>11.306484272835242</c:v>
                </c:pt>
                <c:pt idx="1">
                  <c:v>12.689737889630793</c:v>
                </c:pt>
                <c:pt idx="3">
                  <c:v>12.518969999999999</c:v>
                </c:pt>
                <c:pt idx="4">
                  <c:v>11.36977817652647</c:v>
                </c:pt>
                <c:pt idx="5">
                  <c:v>13.981726068876608</c:v>
                </c:pt>
                <c:pt idx="7">
                  <c:v>15.59227740658231</c:v>
                </c:pt>
                <c:pt idx="8">
                  <c:v>13.87135323157464</c:v>
                </c:pt>
                <c:pt idx="9">
                  <c:v>13.865285485908467</c:v>
                </c:pt>
                <c:pt idx="10">
                  <c:v>14.249662204626842</c:v>
                </c:pt>
                <c:pt idx="11">
                  <c:v>13.991318812337774</c:v>
                </c:pt>
                <c:pt idx="13">
                  <c:v>14.8</c:v>
                </c:pt>
                <c:pt idx="14">
                  <c:v>13.521402439024387</c:v>
                </c:pt>
                <c:pt idx="15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5-44A3-8936-84CC00EF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94296"/>
        <c:axId val="621993640"/>
      </c:lineChart>
      <c:catAx>
        <c:axId val="62199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3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3640"/>
        <c:crosses val="autoZero"/>
        <c:auto val="1"/>
        <c:lblAlgn val="ctr"/>
        <c:lblOffset val="100"/>
        <c:noMultiLvlLbl val="0"/>
      </c:catAx>
      <c:valAx>
        <c:axId val="6219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per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Summary!$I$35</c:f>
              <c:strCache>
                <c:ptCount val="1"/>
                <c:pt idx="0">
                  <c:v>Average all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Summary!$A$37:$A$43</c:f>
              <c:strCache>
                <c:ptCount val="7"/>
                <c:pt idx="0">
                  <c:v>North East</c:v>
                </c:pt>
                <c:pt idx="1">
                  <c:v>North West </c:v>
                </c:pt>
                <c:pt idx="2">
                  <c:v>East Midlands</c:v>
                </c:pt>
                <c:pt idx="3">
                  <c:v>West Midlands </c:v>
                </c:pt>
                <c:pt idx="4">
                  <c:v>Yorkshire </c:v>
                </c:pt>
                <c:pt idx="5">
                  <c:v>South Wales</c:v>
                </c:pt>
                <c:pt idx="6">
                  <c:v>South Derbyshire</c:v>
                </c:pt>
              </c:strCache>
            </c:strRef>
          </c:cat>
          <c:val>
            <c:numRef>
              <c:f>Summary!$I$37:$I$43</c:f>
              <c:numCache>
                <c:formatCode>General</c:formatCode>
                <c:ptCount val="7"/>
                <c:pt idx="0">
                  <c:v>12.733916463112557</c:v>
                </c:pt>
                <c:pt idx="1">
                  <c:v>11.137499999999999</c:v>
                </c:pt>
                <c:pt idx="2">
                  <c:v>14.548942405938485</c:v>
                </c:pt>
                <c:pt idx="3">
                  <c:v>17.100000000000001</c:v>
                </c:pt>
                <c:pt idx="4">
                  <c:v>11.6</c:v>
                </c:pt>
                <c:pt idx="5">
                  <c:v>14.493962499999999</c:v>
                </c:pt>
                <c:pt idx="6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0-4869-B3B9-DFD3E64F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99112"/>
        <c:axId val="1277799440"/>
      </c:lineChart>
      <c:catAx>
        <c:axId val="127779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99440"/>
        <c:crosses val="autoZero"/>
        <c:auto val="1"/>
        <c:lblAlgn val="ctr"/>
        <c:lblOffset val="100"/>
        <c:noMultiLvlLbl val="0"/>
      </c:catAx>
      <c:valAx>
        <c:axId val="1277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9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29</xdr:row>
      <xdr:rowOff>152400</xdr:rowOff>
    </xdr:from>
    <xdr:to>
      <xdr:col>9</xdr:col>
      <xdr:colOff>41462</xdr:colOff>
      <xdr:row>44</xdr:row>
      <xdr:rowOff>10086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17</xdr:row>
      <xdr:rowOff>76200</xdr:rowOff>
    </xdr:from>
    <xdr:to>
      <xdr:col>12</xdr:col>
      <xdr:colOff>104774</xdr:colOff>
      <xdr:row>37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9</xdr:row>
      <xdr:rowOff>42863</xdr:rowOff>
    </xdr:from>
    <xdr:to>
      <xdr:col>18</xdr:col>
      <xdr:colOff>581025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11</xdr:row>
      <xdr:rowOff>81643</xdr:rowOff>
    </xdr:from>
    <xdr:to>
      <xdr:col>8</xdr:col>
      <xdr:colOff>990601</xdr:colOff>
      <xdr:row>26</xdr:row>
      <xdr:rowOff>48986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896587</xdr:colOff>
      <xdr:row>27</xdr:row>
      <xdr:rowOff>127660</xdr:rowOff>
    </xdr:from>
    <xdr:to>
      <xdr:col>18</xdr:col>
      <xdr:colOff>270387</xdr:colOff>
      <xdr:row>63</xdr:row>
      <xdr:rowOff>165761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555171</xdr:colOff>
      <xdr:row>33</xdr:row>
      <xdr:rowOff>43543</xdr:rowOff>
    </xdr:from>
    <xdr:to>
      <xdr:col>14</xdr:col>
      <xdr:colOff>468085</xdr:colOff>
      <xdr:row>60</xdr:row>
      <xdr:rowOff>119741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386444</xdr:colOff>
      <xdr:row>15</xdr:row>
      <xdr:rowOff>179615</xdr:rowOff>
    </xdr:from>
    <xdr:to>
      <xdr:col>8</xdr:col>
      <xdr:colOff>1170215</xdr:colOff>
      <xdr:row>30</xdr:row>
      <xdr:rowOff>146958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0</xdr:row>
      <xdr:rowOff>171449</xdr:rowOff>
    </xdr:from>
    <xdr:to>
      <xdr:col>14</xdr:col>
      <xdr:colOff>114300</xdr:colOff>
      <xdr:row>26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471487</xdr:colOff>
      <xdr:row>28</xdr:row>
      <xdr:rowOff>47625</xdr:rowOff>
    </xdr:from>
    <xdr:to>
      <xdr:col>17</xdr:col>
      <xdr:colOff>166687</xdr:colOff>
      <xdr:row>42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6</xdr:row>
      <xdr:rowOff>144780</xdr:rowOff>
    </xdr:from>
    <xdr:to>
      <xdr:col>9</xdr:col>
      <xdr:colOff>167640</xdr:colOff>
      <xdr:row>7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118860" y="1242060"/>
          <a:ext cx="2590800" cy="1828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220980</xdr:colOff>
      <xdr:row>9</xdr:row>
      <xdr:rowOff>45720</xdr:rowOff>
    </xdr:from>
    <xdr:to>
      <xdr:col>6</xdr:col>
      <xdr:colOff>243840</xdr:colOff>
      <xdr:row>10</xdr:row>
      <xdr:rowOff>60960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4381500" y="1691640"/>
          <a:ext cx="1851660" cy="1981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-FPS-01\RDF$\recevm\Documents\Data\Temperature%20Data%20Summary%20of%20sites%20and%20temperature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Sheet1"/>
      <sheetName val="Temperature Sites"/>
      <sheetName val="copy of Master List -Coal Sites"/>
    </sheetNames>
    <sheetDataSet>
      <sheetData sheetId="0" refreshError="1"/>
      <sheetData sheetId="1" refreshError="1"/>
      <sheetData sheetId="2" refreshError="1"/>
      <sheetData sheetId="3" refreshError="1">
        <row r="3">
          <cell r="D3">
            <v>500.1</v>
          </cell>
          <cell r="E3" t="str">
            <v>No.1 Dc Shaft</v>
          </cell>
          <cell r="F3" t="str">
            <v>Pumped Passive</v>
          </cell>
          <cell r="G3" t="str">
            <v>East Midlands</v>
          </cell>
          <cell r="H3" t="str">
            <v>Notts-Derbys Border</v>
          </cell>
          <cell r="I3" t="str">
            <v>Mine Water Treatment</v>
          </cell>
          <cell r="J3" t="str">
            <v>Area Rising Minewater</v>
          </cell>
          <cell r="K3">
            <v>36944</v>
          </cell>
          <cell r="L3" t="str">
            <v>443357-001</v>
          </cell>
          <cell r="M3">
            <v>443608</v>
          </cell>
          <cell r="N3">
            <v>357743</v>
          </cell>
          <cell r="O3">
            <v>120</v>
          </cell>
          <cell r="P3" t="str">
            <v>SK</v>
          </cell>
          <cell r="Q3" t="str">
            <v>SK 43608 57743</v>
          </cell>
        </row>
        <row r="4">
          <cell r="D4">
            <v>500.2</v>
          </cell>
          <cell r="E4" t="str">
            <v>No.2 Uc Shaft</v>
          </cell>
          <cell r="F4" t="str">
            <v>Pumped Passive</v>
          </cell>
          <cell r="G4" t="str">
            <v>East Midlands</v>
          </cell>
          <cell r="H4" t="str">
            <v>Notts-Derbys Border</v>
          </cell>
          <cell r="I4" t="str">
            <v>Mine Water Treatment</v>
          </cell>
          <cell r="J4" t="str">
            <v>Area Rising Minewater</v>
          </cell>
          <cell r="K4">
            <v>36944</v>
          </cell>
          <cell r="L4" t="str">
            <v>443357-002</v>
          </cell>
          <cell r="M4">
            <v>443630</v>
          </cell>
          <cell r="N4">
            <v>357744</v>
          </cell>
          <cell r="O4">
            <v>120</v>
          </cell>
          <cell r="P4" t="str">
            <v>SK</v>
          </cell>
          <cell r="Q4" t="str">
            <v>SK 43630 57744</v>
          </cell>
        </row>
        <row r="5">
          <cell r="D5">
            <v>500.3</v>
          </cell>
          <cell r="E5" t="str">
            <v>Top of cascade</v>
          </cell>
          <cell r="F5" t="str">
            <v>Pumped Passive</v>
          </cell>
          <cell r="G5" t="str">
            <v>East Midlands</v>
          </cell>
          <cell r="H5" t="str">
            <v>Notts-Derbys Border</v>
          </cell>
          <cell r="I5" t="str">
            <v>Mine Water Treatment</v>
          </cell>
          <cell r="J5" t="str">
            <v>Area Rising Minewater</v>
          </cell>
          <cell r="K5">
            <v>36944</v>
          </cell>
          <cell r="M5">
            <v>443790</v>
          </cell>
          <cell r="N5">
            <v>357640</v>
          </cell>
          <cell r="O5">
            <v>120</v>
          </cell>
          <cell r="P5" t="str">
            <v>SK</v>
          </cell>
          <cell r="Q5" t="str">
            <v>SK 43790 57640</v>
          </cell>
        </row>
        <row r="6">
          <cell r="D6">
            <v>500.4</v>
          </cell>
          <cell r="E6" t="str">
            <v>Bottom of cascade</v>
          </cell>
          <cell r="F6" t="str">
            <v>Pumped Passive</v>
          </cell>
          <cell r="G6" t="str">
            <v>East Midlands</v>
          </cell>
          <cell r="H6" t="str">
            <v>Notts-Derbys Border</v>
          </cell>
          <cell r="I6" t="str">
            <v>Mine Water Treatment</v>
          </cell>
          <cell r="J6" t="str">
            <v>Area Rising Minewater</v>
          </cell>
          <cell r="K6">
            <v>36944</v>
          </cell>
          <cell r="M6">
            <v>443790</v>
          </cell>
          <cell r="N6">
            <v>357640</v>
          </cell>
          <cell r="O6">
            <v>120</v>
          </cell>
          <cell r="P6" t="str">
            <v>SK</v>
          </cell>
          <cell r="Q6" t="str">
            <v>SK 43790 57640</v>
          </cell>
        </row>
        <row r="7">
          <cell r="D7">
            <v>500.5</v>
          </cell>
          <cell r="E7" t="str">
            <v>Settlement Pond 1 Outflow</v>
          </cell>
          <cell r="F7" t="str">
            <v>Pumped Passive</v>
          </cell>
          <cell r="G7" t="str">
            <v>East Midlands</v>
          </cell>
          <cell r="H7" t="str">
            <v>Notts-Derbys Border</v>
          </cell>
          <cell r="I7" t="str">
            <v>Mine Water Treatment</v>
          </cell>
          <cell r="J7" t="str">
            <v>Area Rising Minewater</v>
          </cell>
          <cell r="K7">
            <v>36944</v>
          </cell>
          <cell r="M7">
            <v>443690</v>
          </cell>
          <cell r="N7">
            <v>357660</v>
          </cell>
          <cell r="O7">
            <v>120</v>
          </cell>
          <cell r="P7" t="str">
            <v>SK</v>
          </cell>
          <cell r="Q7" t="str">
            <v>SK 43690 57660</v>
          </cell>
        </row>
        <row r="8">
          <cell r="D8">
            <v>500.6</v>
          </cell>
          <cell r="E8" t="str">
            <v>Settlement Pond 2 Outflow</v>
          </cell>
          <cell r="F8" t="str">
            <v>Pumped Passive</v>
          </cell>
          <cell r="G8" t="str">
            <v>East Midlands</v>
          </cell>
          <cell r="H8" t="str">
            <v>Notts-Derbys Border</v>
          </cell>
          <cell r="I8" t="str">
            <v>Mine Water Treatment</v>
          </cell>
          <cell r="J8" t="str">
            <v>Area Rising Minewater</v>
          </cell>
          <cell r="K8">
            <v>36944</v>
          </cell>
          <cell r="M8">
            <v>443690</v>
          </cell>
          <cell r="N8">
            <v>357625</v>
          </cell>
          <cell r="O8">
            <v>120</v>
          </cell>
          <cell r="P8" t="str">
            <v>SK</v>
          </cell>
          <cell r="Q8" t="str">
            <v>SK 43690 57625</v>
          </cell>
        </row>
        <row r="9">
          <cell r="D9">
            <v>500.7</v>
          </cell>
          <cell r="E9" t="str">
            <v>Consented Discharge</v>
          </cell>
          <cell r="F9" t="str">
            <v>Pumped Passive</v>
          </cell>
          <cell r="G9" t="str">
            <v>East Midlands</v>
          </cell>
          <cell r="H9" t="str">
            <v>Notts-Derbys Border</v>
          </cell>
          <cell r="I9" t="str">
            <v>Mine Water Treatment</v>
          </cell>
          <cell r="J9" t="str">
            <v>Area Rising Minewater</v>
          </cell>
          <cell r="K9">
            <v>36944</v>
          </cell>
          <cell r="M9">
            <v>443535</v>
          </cell>
          <cell r="N9">
            <v>357695</v>
          </cell>
          <cell r="O9">
            <v>120</v>
          </cell>
          <cell r="P9" t="str">
            <v>SK</v>
          </cell>
          <cell r="Q9" t="str">
            <v>SK 43535 57695</v>
          </cell>
        </row>
        <row r="10">
          <cell r="D10">
            <v>500.91</v>
          </cell>
          <cell r="E10" t="str">
            <v>Upstream of discharge by road</v>
          </cell>
          <cell r="F10" t="str">
            <v>Pumped Passive</v>
          </cell>
          <cell r="G10" t="str">
            <v>East Midlands</v>
          </cell>
          <cell r="H10" t="str">
            <v>Notts-Derbys Border</v>
          </cell>
          <cell r="I10" t="str">
            <v>Mine Water Treatment</v>
          </cell>
          <cell r="J10" t="str">
            <v>Area Rising Minewater</v>
          </cell>
          <cell r="K10">
            <v>36944</v>
          </cell>
          <cell r="M10">
            <v>444020</v>
          </cell>
          <cell r="N10">
            <v>357660</v>
          </cell>
          <cell r="O10">
            <v>120</v>
          </cell>
          <cell r="P10" t="str">
            <v>SK</v>
          </cell>
          <cell r="Q10" t="str">
            <v>SK 44020 57660</v>
          </cell>
        </row>
        <row r="11">
          <cell r="D11">
            <v>500.92</v>
          </cell>
          <cell r="E11" t="str">
            <v>Downstream of treated discharge pipe</v>
          </cell>
          <cell r="F11" t="str">
            <v>Pumped Passive</v>
          </cell>
          <cell r="G11" t="str">
            <v>East Midlands</v>
          </cell>
          <cell r="H11" t="str">
            <v>Notts-Derbys Border</v>
          </cell>
          <cell r="I11" t="str">
            <v>Mine Water Treatment</v>
          </cell>
          <cell r="J11" t="str">
            <v>Area Rising Minewater</v>
          </cell>
          <cell r="K11">
            <v>36944</v>
          </cell>
          <cell r="M11">
            <v>443355</v>
          </cell>
          <cell r="N11">
            <v>357655</v>
          </cell>
          <cell r="O11">
            <v>120</v>
          </cell>
          <cell r="P11" t="str">
            <v>SK</v>
          </cell>
          <cell r="Q11" t="str">
            <v>SK 43355 57655</v>
          </cell>
        </row>
        <row r="12">
          <cell r="D12">
            <v>500.93</v>
          </cell>
          <cell r="E12" t="str">
            <v>Downstream at Park Mill Farm footbridge</v>
          </cell>
          <cell r="F12" t="str">
            <v>Pumped Passive</v>
          </cell>
          <cell r="G12" t="str">
            <v>East Midlands</v>
          </cell>
          <cell r="H12" t="str">
            <v>Notts-Derbys Border</v>
          </cell>
          <cell r="I12" t="str">
            <v>Mine Water Treatment</v>
          </cell>
          <cell r="J12" t="str">
            <v>Area Rising Minewater</v>
          </cell>
          <cell r="K12">
            <v>36944</v>
          </cell>
          <cell r="M12">
            <v>442160</v>
          </cell>
          <cell r="N12">
            <v>357270</v>
          </cell>
          <cell r="O12">
            <v>120</v>
          </cell>
          <cell r="P12" t="str">
            <v>SK</v>
          </cell>
          <cell r="Q12" t="str">
            <v>SK 42160 57270</v>
          </cell>
        </row>
        <row r="13">
          <cell r="D13">
            <v>564.1</v>
          </cell>
          <cell r="E13" t="str">
            <v>Bottom Busty B/H</v>
          </cell>
          <cell r="F13" t="str">
            <v>Monitoring</v>
          </cell>
          <cell r="G13" t="str">
            <v>North East</v>
          </cell>
          <cell r="H13" t="str">
            <v>West Of Wear</v>
          </cell>
          <cell r="I13" t="str">
            <v>Monitoring</v>
          </cell>
          <cell r="J13" t="str">
            <v>Area Rising Minewater</v>
          </cell>
          <cell r="K13">
            <v>37376</v>
          </cell>
          <cell r="M13">
            <v>413946</v>
          </cell>
          <cell r="N13">
            <v>535175</v>
          </cell>
          <cell r="O13">
            <v>92</v>
          </cell>
          <cell r="P13" t="str">
            <v>NZ</v>
          </cell>
          <cell r="Q13" t="str">
            <v>NZ 13946 35175</v>
          </cell>
        </row>
        <row r="14">
          <cell r="D14">
            <v>329.1</v>
          </cell>
          <cell r="E14" t="str">
            <v>Shaft</v>
          </cell>
          <cell r="F14" t="str">
            <v>Monitoring</v>
          </cell>
          <cell r="G14" t="str">
            <v>South Wales</v>
          </cell>
          <cell r="H14" t="str">
            <v>Ebbw Vale</v>
          </cell>
          <cell r="I14" t="str">
            <v>Monitoring</v>
          </cell>
          <cell r="J14" t="str">
            <v>Hazard H1042</v>
          </cell>
          <cell r="K14">
            <v>36161</v>
          </cell>
          <cell r="L14" t="str">
            <v>320201-011</v>
          </cell>
          <cell r="M14">
            <v>320681</v>
          </cell>
          <cell r="N14">
            <v>201938</v>
          </cell>
          <cell r="O14">
            <v>171</v>
          </cell>
          <cell r="P14" t="str">
            <v>SO</v>
          </cell>
          <cell r="Q14" t="str">
            <v>SO 20681 01938</v>
          </cell>
        </row>
        <row r="15">
          <cell r="D15">
            <v>329.2</v>
          </cell>
          <cell r="E15" t="str">
            <v>Discharge</v>
          </cell>
          <cell r="F15" t="str">
            <v>Monitoring</v>
          </cell>
          <cell r="G15" t="str">
            <v>South Wales</v>
          </cell>
          <cell r="H15" t="str">
            <v>Ebbw Vale</v>
          </cell>
          <cell r="I15" t="str">
            <v>Monitoring</v>
          </cell>
          <cell r="J15" t="str">
            <v>Hazard H1042</v>
          </cell>
          <cell r="K15">
            <v>36161</v>
          </cell>
          <cell r="M15">
            <v>320664</v>
          </cell>
          <cell r="N15">
            <v>201941</v>
          </cell>
          <cell r="O15">
            <v>171</v>
          </cell>
          <cell r="P15" t="str">
            <v>SO</v>
          </cell>
          <cell r="Q15" t="str">
            <v>SO 20664 01941</v>
          </cell>
        </row>
        <row r="16">
          <cell r="D16">
            <v>713.1</v>
          </cell>
          <cell r="E16" t="str">
            <v>Discharge</v>
          </cell>
          <cell r="F16" t="str">
            <v>Monitoring</v>
          </cell>
          <cell r="G16" t="str">
            <v>South Wales</v>
          </cell>
          <cell r="H16" t="str">
            <v>Ebbw Vale</v>
          </cell>
          <cell r="I16" t="str">
            <v>Monitoring</v>
          </cell>
          <cell r="J16" t="str">
            <v>Area Rising Minewater</v>
          </cell>
          <cell r="K16">
            <v>38729</v>
          </cell>
          <cell r="L16" t="str">
            <v>Not in MRSDS</v>
          </cell>
          <cell r="M16">
            <v>321435</v>
          </cell>
          <cell r="N16">
            <v>194573</v>
          </cell>
          <cell r="O16">
            <v>171</v>
          </cell>
          <cell r="P16" t="str">
            <v>ST</v>
          </cell>
          <cell r="Q16" t="str">
            <v>ST 21435 94573</v>
          </cell>
        </row>
        <row r="17">
          <cell r="D17">
            <v>713.2</v>
          </cell>
          <cell r="E17" t="str">
            <v>Shafts</v>
          </cell>
          <cell r="F17" t="str">
            <v>Monitoring</v>
          </cell>
          <cell r="G17" t="str">
            <v>South Wales</v>
          </cell>
          <cell r="H17" t="str">
            <v>Ebbw Vale</v>
          </cell>
          <cell r="I17" t="str">
            <v>Monitoring</v>
          </cell>
          <cell r="J17" t="str">
            <v>Area Rising Minewater</v>
          </cell>
          <cell r="K17">
            <v>38729</v>
          </cell>
          <cell r="L17" t="str">
            <v>321194-003</v>
          </cell>
          <cell r="M17">
            <v>321525</v>
          </cell>
          <cell r="N17">
            <v>194615</v>
          </cell>
          <cell r="O17">
            <v>171</v>
          </cell>
          <cell r="P17" t="str">
            <v>ST</v>
          </cell>
          <cell r="Q17" t="str">
            <v>ST 21525 94615</v>
          </cell>
        </row>
        <row r="18">
          <cell r="D18">
            <v>269.10000000000002</v>
          </cell>
          <cell r="E18" t="str">
            <v>Uc Pump Shaft</v>
          </cell>
          <cell r="F18" t="str">
            <v>Monitoring</v>
          </cell>
          <cell r="G18" t="str">
            <v>South Wales</v>
          </cell>
          <cell r="H18" t="str">
            <v xml:space="preserve">Upper Cynon Valley </v>
          </cell>
          <cell r="I18" t="str">
            <v>Monitoring</v>
          </cell>
          <cell r="J18" t="str">
            <v>Area Rising Minewater</v>
          </cell>
          <cell r="K18">
            <v>35977</v>
          </cell>
          <cell r="L18" t="str">
            <v>303199-003</v>
          </cell>
          <cell r="M18">
            <v>303044</v>
          </cell>
          <cell r="N18">
            <v>199641</v>
          </cell>
          <cell r="O18">
            <v>170</v>
          </cell>
          <cell r="P18" t="str">
            <v>ST</v>
          </cell>
          <cell r="Q18" t="str">
            <v>ST 03044 99641</v>
          </cell>
        </row>
        <row r="19">
          <cell r="D19">
            <v>269.2</v>
          </cell>
          <cell r="E19" t="str">
            <v>Dc Shaft</v>
          </cell>
          <cell r="F19" t="str">
            <v>Monitoring</v>
          </cell>
          <cell r="G19" t="str">
            <v>South Wales</v>
          </cell>
          <cell r="H19" t="str">
            <v xml:space="preserve">Upper Cynon Valley </v>
          </cell>
          <cell r="I19" t="str">
            <v>Monitoring</v>
          </cell>
          <cell r="J19" t="str">
            <v>Area Rising Minewater</v>
          </cell>
          <cell r="K19">
            <v>35977</v>
          </cell>
          <cell r="L19" t="str">
            <v>303199-004</v>
          </cell>
          <cell r="M19">
            <v>303035</v>
          </cell>
          <cell r="N19">
            <v>199617</v>
          </cell>
          <cell r="O19">
            <v>170</v>
          </cell>
          <cell r="P19" t="str">
            <v>ST</v>
          </cell>
          <cell r="Q19" t="str">
            <v>ST 03035 99617</v>
          </cell>
        </row>
        <row r="20">
          <cell r="D20">
            <v>232.1</v>
          </cell>
          <cell r="E20" t="str">
            <v>No.1 Shaft + Vent</v>
          </cell>
          <cell r="F20" t="str">
            <v>Monitoring</v>
          </cell>
          <cell r="G20" t="str">
            <v>South Wales</v>
          </cell>
          <cell r="H20" t="str">
            <v>Upper Cynon Valley</v>
          </cell>
          <cell r="I20" t="str">
            <v>Public Safety</v>
          </cell>
          <cell r="J20" t="str">
            <v>Hazard H500</v>
          </cell>
          <cell r="K20">
            <v>35674</v>
          </cell>
          <cell r="L20" t="str">
            <v>301201-023</v>
          </cell>
          <cell r="M20">
            <v>301428</v>
          </cell>
          <cell r="N20">
            <v>201406</v>
          </cell>
          <cell r="O20">
            <v>170</v>
          </cell>
          <cell r="P20" t="str">
            <v>SO</v>
          </cell>
          <cell r="Q20" t="str">
            <v>SO 01428 01406</v>
          </cell>
        </row>
        <row r="21">
          <cell r="D21">
            <v>232.2</v>
          </cell>
          <cell r="E21" t="str">
            <v>No.2 Shaft North</v>
          </cell>
          <cell r="F21" t="str">
            <v>Monitoring</v>
          </cell>
          <cell r="G21" t="str">
            <v>South Wales</v>
          </cell>
          <cell r="H21" t="str">
            <v>Upper Cynon Valley</v>
          </cell>
          <cell r="I21" t="str">
            <v>Public Safety</v>
          </cell>
          <cell r="J21" t="str">
            <v>Hazard H500</v>
          </cell>
          <cell r="K21">
            <v>35674</v>
          </cell>
          <cell r="L21" t="str">
            <v>301201-005</v>
          </cell>
          <cell r="M21">
            <v>301421</v>
          </cell>
          <cell r="N21">
            <v>201418</v>
          </cell>
          <cell r="O21">
            <v>170</v>
          </cell>
          <cell r="P21" t="str">
            <v>SO</v>
          </cell>
          <cell r="Q21" t="str">
            <v>SO 01421 01418</v>
          </cell>
        </row>
        <row r="22">
          <cell r="D22">
            <v>232.3</v>
          </cell>
          <cell r="E22" t="str">
            <v>No.3 Shaft South</v>
          </cell>
          <cell r="F22" t="str">
            <v>Monitoring</v>
          </cell>
          <cell r="G22" t="str">
            <v>South Wales</v>
          </cell>
          <cell r="H22" t="str">
            <v>Upper Cynon Valley</v>
          </cell>
          <cell r="I22" t="str">
            <v>Public Safety</v>
          </cell>
          <cell r="J22" t="str">
            <v>Hazard H500</v>
          </cell>
          <cell r="K22">
            <v>35674</v>
          </cell>
          <cell r="L22" t="str">
            <v>301201-006</v>
          </cell>
          <cell r="M22">
            <v>301441</v>
          </cell>
          <cell r="N22">
            <v>201414</v>
          </cell>
          <cell r="O22">
            <v>170</v>
          </cell>
          <cell r="P22" t="str">
            <v>SO</v>
          </cell>
          <cell r="Q22" t="str">
            <v>SO 01441 01414</v>
          </cell>
        </row>
        <row r="23">
          <cell r="D23">
            <v>138.1</v>
          </cell>
          <cell r="E23" t="str">
            <v>South Shaft</v>
          </cell>
          <cell r="F23" t="str">
            <v>Monitoring</v>
          </cell>
          <cell r="G23" t="str">
            <v>South Wales</v>
          </cell>
          <cell r="H23" t="str">
            <v>Lower Sirhowy Valley</v>
          </cell>
          <cell r="I23" t="str">
            <v>Monitoring</v>
          </cell>
          <cell r="J23" t="str">
            <v>Hazard H522</v>
          </cell>
          <cell r="K23">
            <v>35156</v>
          </cell>
          <cell r="L23" t="str">
            <v>317201-002 or 317201-003</v>
          </cell>
          <cell r="M23">
            <v>317041</v>
          </cell>
          <cell r="N23">
            <v>201493</v>
          </cell>
          <cell r="O23">
            <v>171</v>
          </cell>
          <cell r="P23" t="str">
            <v>SO</v>
          </cell>
          <cell r="Q23" t="str">
            <v>SO 17041 01493</v>
          </cell>
        </row>
        <row r="24">
          <cell r="D24">
            <v>732.1</v>
          </cell>
          <cell r="E24" t="str">
            <v>Cwmsychan Brook culvert Discharge</v>
          </cell>
          <cell r="F24" t="str">
            <v>Monitoring</v>
          </cell>
          <cell r="G24" t="str">
            <v>South Wales</v>
          </cell>
          <cell r="H24" t="str">
            <v>Lwyd Valley</v>
          </cell>
          <cell r="I24" t="str">
            <v>Design Mine Water Treatment</v>
          </cell>
          <cell r="J24" t="str">
            <v>Coal Authority Minewater Programme</v>
          </cell>
          <cell r="K24">
            <v>38978</v>
          </cell>
          <cell r="M24">
            <v>326207</v>
          </cell>
          <cell r="N24">
            <v>203474</v>
          </cell>
          <cell r="O24">
            <v>171</v>
          </cell>
          <cell r="P24" t="str">
            <v>SO</v>
          </cell>
          <cell r="Q24" t="str">
            <v>SO 26207 03474</v>
          </cell>
        </row>
        <row r="25">
          <cell r="D25">
            <v>732.2</v>
          </cell>
          <cell r="E25" t="str">
            <v>Downstream at Old Road</v>
          </cell>
          <cell r="F25" t="str">
            <v>Monitoring</v>
          </cell>
          <cell r="G25" t="str">
            <v>South Wales</v>
          </cell>
          <cell r="H25" t="str">
            <v>Lwyd Valley</v>
          </cell>
          <cell r="I25" t="str">
            <v>Design Mine Water Treatment</v>
          </cell>
          <cell r="J25" t="str">
            <v>Coal Authority Minewater Programme</v>
          </cell>
          <cell r="K25">
            <v>38978</v>
          </cell>
          <cell r="M25">
            <v>326985</v>
          </cell>
          <cell r="N25">
            <v>203265</v>
          </cell>
        </row>
        <row r="26">
          <cell r="D26">
            <v>732.3</v>
          </cell>
          <cell r="E26" t="str">
            <v>Downstream at Limekiln Road</v>
          </cell>
          <cell r="F26" t="str">
            <v>Monitoring</v>
          </cell>
          <cell r="G26" t="str">
            <v>South Wales</v>
          </cell>
          <cell r="H26" t="str">
            <v>Lwyd Valley</v>
          </cell>
          <cell r="I26" t="str">
            <v>Design Mine Water Treatment</v>
          </cell>
          <cell r="J26" t="str">
            <v>Coal Authority Minewater Programme</v>
          </cell>
          <cell r="K26">
            <v>38978</v>
          </cell>
          <cell r="M26">
            <v>327080</v>
          </cell>
          <cell r="N26">
            <v>203210</v>
          </cell>
        </row>
        <row r="27">
          <cell r="D27">
            <v>732.4</v>
          </cell>
          <cell r="E27" t="str">
            <v>Downstream at Freehold Land Road</v>
          </cell>
          <cell r="F27" t="str">
            <v>Monitoring</v>
          </cell>
          <cell r="G27" t="str">
            <v>South Wales</v>
          </cell>
          <cell r="H27" t="str">
            <v>Lwyd Valley</v>
          </cell>
          <cell r="I27" t="str">
            <v>Design Mine Water Treatment</v>
          </cell>
          <cell r="J27" t="str">
            <v>Coal Authority Minewater Programme</v>
          </cell>
          <cell r="K27">
            <v>38978</v>
          </cell>
          <cell r="M27">
            <v>327160</v>
          </cell>
          <cell r="N27">
            <v>202325</v>
          </cell>
        </row>
        <row r="28">
          <cell r="D28">
            <v>732.5</v>
          </cell>
          <cell r="E28" t="str">
            <v>Downstream at Hospital Road</v>
          </cell>
          <cell r="F28" t="str">
            <v>Monitoring</v>
          </cell>
          <cell r="G28" t="str">
            <v>South Wales</v>
          </cell>
          <cell r="H28" t="str">
            <v>Lwyd Valley</v>
          </cell>
          <cell r="I28" t="str">
            <v>Design Mine Water Treatment</v>
          </cell>
          <cell r="J28" t="str">
            <v>Coal Authority Minewater Programme</v>
          </cell>
          <cell r="K28">
            <v>38978</v>
          </cell>
          <cell r="M28">
            <v>327610</v>
          </cell>
          <cell r="N28">
            <v>201840</v>
          </cell>
        </row>
        <row r="29">
          <cell r="D29">
            <v>732.6</v>
          </cell>
          <cell r="E29" t="str">
            <v>Downstream at Riverside</v>
          </cell>
          <cell r="F29" t="str">
            <v>Monitoring</v>
          </cell>
          <cell r="G29" t="str">
            <v>South Wales</v>
          </cell>
          <cell r="H29" t="str">
            <v>Lwyd Valley</v>
          </cell>
          <cell r="I29" t="str">
            <v>Design Mine Water Treatment</v>
          </cell>
          <cell r="J29" t="str">
            <v>Coal Authority Minewater Programme</v>
          </cell>
          <cell r="K29">
            <v>38978</v>
          </cell>
          <cell r="M29">
            <v>328075</v>
          </cell>
          <cell r="N29">
            <v>201360</v>
          </cell>
        </row>
        <row r="30">
          <cell r="D30">
            <v>378.1</v>
          </cell>
          <cell r="E30" t="str">
            <v>Adit discharge</v>
          </cell>
          <cell r="F30" t="str">
            <v>Active - Passive (Chemical Addition</v>
          </cell>
          <cell r="G30" t="str">
            <v>North East</v>
          </cell>
          <cell r="H30" t="str">
            <v>West Tyneside</v>
          </cell>
          <cell r="I30" t="str">
            <v>Mine Water Treatment</v>
          </cell>
          <cell r="J30" t="str">
            <v>Coal Authority Minewater Programme</v>
          </cell>
          <cell r="K30">
            <v>36251</v>
          </cell>
          <cell r="L30" t="str">
            <v>392566-006</v>
          </cell>
          <cell r="M30">
            <v>392565</v>
          </cell>
          <cell r="N30">
            <v>566160</v>
          </cell>
          <cell r="O30">
            <v>87</v>
          </cell>
          <cell r="P30" t="str">
            <v>NY</v>
          </cell>
          <cell r="Q30" t="str">
            <v>NY 92565 66160</v>
          </cell>
        </row>
        <row r="31">
          <cell r="D31">
            <v>378.15</v>
          </cell>
          <cell r="E31" t="str">
            <v>Sludge Drying Bed</v>
          </cell>
          <cell r="F31" t="str">
            <v>Active - Passive (Chemical Addition</v>
          </cell>
          <cell r="G31" t="str">
            <v>North East</v>
          </cell>
          <cell r="H31" t="str">
            <v>West Tyneside</v>
          </cell>
          <cell r="I31" t="str">
            <v>Mine Water Treatment</v>
          </cell>
          <cell r="J31" t="str">
            <v>Coal Authority Minewater Programme</v>
          </cell>
          <cell r="K31">
            <v>36251</v>
          </cell>
          <cell r="M31">
            <v>392550</v>
          </cell>
          <cell r="N31">
            <v>566170</v>
          </cell>
          <cell r="O31">
            <v>87</v>
          </cell>
          <cell r="Q31" t="str">
            <v>NY 92550 66170</v>
          </cell>
        </row>
        <row r="32">
          <cell r="D32">
            <v>378.2</v>
          </cell>
          <cell r="E32" t="str">
            <v>Pumped transfer</v>
          </cell>
          <cell r="F32" t="str">
            <v>Active - Passive (Chemical Addition</v>
          </cell>
          <cell r="G32" t="str">
            <v>North East</v>
          </cell>
          <cell r="H32" t="str">
            <v>West Tyneside</v>
          </cell>
          <cell r="I32" t="str">
            <v>Mine Water Treatment</v>
          </cell>
          <cell r="J32" t="str">
            <v>Coal Authority Minewater Programme</v>
          </cell>
          <cell r="K32">
            <v>36251</v>
          </cell>
          <cell r="M32">
            <v>392565</v>
          </cell>
          <cell r="N32">
            <v>566160</v>
          </cell>
          <cell r="O32">
            <v>87</v>
          </cell>
          <cell r="P32" t="str">
            <v>NY</v>
          </cell>
          <cell r="Q32" t="str">
            <v>NY 92565 66160</v>
          </cell>
        </row>
        <row r="33">
          <cell r="D33">
            <v>378.3</v>
          </cell>
          <cell r="E33" t="str">
            <v>Dosing station peroxide</v>
          </cell>
          <cell r="F33" t="str">
            <v>Active - Passive (Chemical Addition</v>
          </cell>
          <cell r="G33" t="str">
            <v>North East</v>
          </cell>
          <cell r="H33" t="str">
            <v>West Tyneside</v>
          </cell>
          <cell r="I33" t="str">
            <v>Mine Water Treatment</v>
          </cell>
          <cell r="J33" t="str">
            <v>Coal Authority Minewater Programme</v>
          </cell>
          <cell r="K33">
            <v>36251</v>
          </cell>
          <cell r="M33">
            <v>392583</v>
          </cell>
          <cell r="N33">
            <v>566158</v>
          </cell>
          <cell r="O33">
            <v>87</v>
          </cell>
          <cell r="P33" t="str">
            <v>NY</v>
          </cell>
          <cell r="Q33" t="str">
            <v>NY 92583 66158</v>
          </cell>
        </row>
        <row r="34">
          <cell r="D34">
            <v>378.4</v>
          </cell>
          <cell r="E34" t="str">
            <v>Settlement Ponds 2 in parallel</v>
          </cell>
          <cell r="F34" t="str">
            <v>Active - Passive (Chemical Addition</v>
          </cell>
          <cell r="G34" t="str">
            <v>North East</v>
          </cell>
          <cell r="H34" t="str">
            <v>West Tyneside</v>
          </cell>
          <cell r="I34" t="str">
            <v>Mine Water Treatment</v>
          </cell>
          <cell r="J34" t="str">
            <v>Coal Authority Minewater Programme</v>
          </cell>
          <cell r="K34">
            <v>36251</v>
          </cell>
          <cell r="M34">
            <v>392590</v>
          </cell>
          <cell r="N34">
            <v>566140</v>
          </cell>
          <cell r="O34">
            <v>87</v>
          </cell>
          <cell r="P34" t="str">
            <v>NY</v>
          </cell>
          <cell r="Q34" t="str">
            <v>NY 92590 66140</v>
          </cell>
        </row>
        <row r="35">
          <cell r="D35">
            <v>378.5</v>
          </cell>
          <cell r="E35" t="str">
            <v>Reed Beds 2 in series</v>
          </cell>
          <cell r="F35" t="str">
            <v>Active - Passive (Chemical Addition</v>
          </cell>
          <cell r="G35" t="str">
            <v>North East</v>
          </cell>
          <cell r="H35" t="str">
            <v>West Tyneside</v>
          </cell>
          <cell r="I35" t="str">
            <v>Mine Water Treatment</v>
          </cell>
          <cell r="J35" t="str">
            <v>Coal Authority Minewater Programme</v>
          </cell>
          <cell r="K35">
            <v>36251</v>
          </cell>
          <cell r="M35">
            <v>392610</v>
          </cell>
          <cell r="N35">
            <v>566115</v>
          </cell>
          <cell r="O35">
            <v>87</v>
          </cell>
          <cell r="P35" t="str">
            <v>NY</v>
          </cell>
          <cell r="Q35" t="str">
            <v>NY 92610 66115</v>
          </cell>
        </row>
        <row r="36">
          <cell r="D36">
            <v>378.6</v>
          </cell>
          <cell r="E36" t="str">
            <v>Consented Discharge</v>
          </cell>
          <cell r="F36" t="str">
            <v>Active - Passive (Chemical Addition</v>
          </cell>
          <cell r="G36" t="str">
            <v>North East</v>
          </cell>
          <cell r="H36" t="str">
            <v>West Tyneside</v>
          </cell>
          <cell r="I36" t="str">
            <v>Mine Water Treatment</v>
          </cell>
          <cell r="J36" t="str">
            <v>Coal Authority Minewater Programme</v>
          </cell>
          <cell r="K36">
            <v>36251</v>
          </cell>
          <cell r="M36">
            <v>392720</v>
          </cell>
          <cell r="N36">
            <v>566179</v>
          </cell>
          <cell r="O36">
            <v>87</v>
          </cell>
          <cell r="P36" t="str">
            <v>NY</v>
          </cell>
          <cell r="Q36" t="str">
            <v>NY 92720 66179</v>
          </cell>
        </row>
        <row r="37">
          <cell r="D37">
            <v>378.7</v>
          </cell>
          <cell r="E37" t="str">
            <v>Settlement Pond 1 (West) Outflow</v>
          </cell>
          <cell r="F37" t="str">
            <v>Active - Passive (Chemical Addition</v>
          </cell>
          <cell r="G37" t="str">
            <v>North East</v>
          </cell>
          <cell r="H37" t="str">
            <v>West Tyneside</v>
          </cell>
          <cell r="I37" t="str">
            <v>Mine Water Treatment</v>
          </cell>
          <cell r="J37" t="str">
            <v>Coal Authority Minewater Programme</v>
          </cell>
          <cell r="K37">
            <v>36251</v>
          </cell>
          <cell r="M37">
            <v>392580</v>
          </cell>
          <cell r="N37">
            <v>566130</v>
          </cell>
          <cell r="O37">
            <v>87</v>
          </cell>
          <cell r="P37" t="str">
            <v>NY</v>
          </cell>
          <cell r="Q37" t="str">
            <v>NY 92580 66130</v>
          </cell>
        </row>
        <row r="38">
          <cell r="D38">
            <v>378.8</v>
          </cell>
          <cell r="E38" t="str">
            <v>Settlement Pond 2 (East) Outflow</v>
          </cell>
          <cell r="F38" t="str">
            <v>Active - Passive (Chemical Addition</v>
          </cell>
          <cell r="G38" t="str">
            <v>North East</v>
          </cell>
          <cell r="H38" t="str">
            <v>West Tyneside</v>
          </cell>
          <cell r="I38" t="str">
            <v>Mine Water Treatment</v>
          </cell>
          <cell r="J38" t="str">
            <v>Coal Authority Minewater Programme</v>
          </cell>
          <cell r="K38">
            <v>36251</v>
          </cell>
          <cell r="M38">
            <v>392610</v>
          </cell>
          <cell r="N38">
            <v>566140</v>
          </cell>
          <cell r="O38">
            <v>87</v>
          </cell>
          <cell r="P38" t="str">
            <v>NY</v>
          </cell>
          <cell r="Q38" t="str">
            <v>NY 92610 66140</v>
          </cell>
        </row>
        <row r="39">
          <cell r="D39">
            <v>378.9</v>
          </cell>
          <cell r="E39" t="str">
            <v>Reed Bed 1 Outflow</v>
          </cell>
          <cell r="F39" t="str">
            <v>Active - Passive (Chemical Addition</v>
          </cell>
          <cell r="G39" t="str">
            <v>North East</v>
          </cell>
          <cell r="H39" t="str">
            <v>West Tyneside</v>
          </cell>
          <cell r="I39" t="str">
            <v>Mine Water Treatment</v>
          </cell>
          <cell r="J39" t="str">
            <v>Coal Authority Minewater Programme</v>
          </cell>
          <cell r="K39">
            <v>36251</v>
          </cell>
          <cell r="M39">
            <v>392615</v>
          </cell>
          <cell r="N39">
            <v>566120</v>
          </cell>
          <cell r="O39">
            <v>87</v>
          </cell>
          <cell r="P39" t="str">
            <v>NY</v>
          </cell>
          <cell r="Q39" t="str">
            <v>NY 92615 66120</v>
          </cell>
        </row>
        <row r="40">
          <cell r="D40">
            <v>378.91</v>
          </cell>
          <cell r="E40" t="str">
            <v>Deferum Outlet</v>
          </cell>
          <cell r="F40" t="str">
            <v>Active - Passive (Chemical Addition</v>
          </cell>
          <cell r="G40" t="str">
            <v>North East</v>
          </cell>
          <cell r="H40" t="str">
            <v>West Tyneside</v>
          </cell>
          <cell r="I40" t="str">
            <v>Mine Water Treatment</v>
          </cell>
          <cell r="J40" t="str">
            <v>Coal Authority Minewater Programme</v>
          </cell>
          <cell r="K40">
            <v>36251</v>
          </cell>
          <cell r="M40">
            <v>392570</v>
          </cell>
          <cell r="N40">
            <v>566155</v>
          </cell>
          <cell r="O40">
            <v>87</v>
          </cell>
          <cell r="P40" t="str">
            <v>NY</v>
          </cell>
          <cell r="Q40" t="str">
            <v>NY 92570 66155</v>
          </cell>
        </row>
        <row r="41">
          <cell r="D41">
            <v>321.10000000000002</v>
          </cell>
          <cell r="E41" t="str">
            <v>North East Shaft</v>
          </cell>
          <cell r="F41" t="str">
            <v>Monitoring</v>
          </cell>
          <cell r="G41" t="str">
            <v>Yorkshire</v>
          </cell>
          <cell r="H41" t="str">
            <v>Yorkshire Zone 2</v>
          </cell>
          <cell r="I41" t="str">
            <v>Monitoring</v>
          </cell>
          <cell r="J41" t="str">
            <v>Area Rising Minewater</v>
          </cell>
          <cell r="K41">
            <v>36130</v>
          </cell>
          <cell r="L41" t="str">
            <v>429407-005?</v>
          </cell>
          <cell r="M41">
            <v>429208</v>
          </cell>
          <cell r="N41">
            <v>407176</v>
          </cell>
          <cell r="O41">
            <v>110</v>
          </cell>
          <cell r="P41" t="str">
            <v>SE</v>
          </cell>
          <cell r="Q41" t="str">
            <v>SE 29208 07176</v>
          </cell>
        </row>
        <row r="42">
          <cell r="D42">
            <v>321.2</v>
          </cell>
          <cell r="E42" t="str">
            <v>South West Shaft</v>
          </cell>
          <cell r="F42" t="str">
            <v>Monitoring</v>
          </cell>
          <cell r="G42" t="str">
            <v>Yorkshire</v>
          </cell>
          <cell r="H42" t="str">
            <v>Yorkshire Zone 2</v>
          </cell>
          <cell r="I42" t="str">
            <v>Monitoring</v>
          </cell>
          <cell r="J42" t="str">
            <v>Area Rising Minewater</v>
          </cell>
          <cell r="K42">
            <v>36130</v>
          </cell>
          <cell r="L42" t="str">
            <v>429407-006</v>
          </cell>
          <cell r="M42">
            <v>429194</v>
          </cell>
          <cell r="N42">
            <v>407160</v>
          </cell>
          <cell r="O42">
            <v>110</v>
          </cell>
          <cell r="P42" t="str">
            <v>SE</v>
          </cell>
          <cell r="Q42" t="str">
            <v>SE 29194 07160</v>
          </cell>
        </row>
        <row r="43">
          <cell r="D43">
            <v>321.3</v>
          </cell>
          <cell r="E43" t="str">
            <v>Borehole</v>
          </cell>
          <cell r="F43" t="str">
            <v>Monitoring</v>
          </cell>
          <cell r="G43" t="str">
            <v>Yorkshire</v>
          </cell>
          <cell r="H43" t="str">
            <v>Yorkshire Zone 2</v>
          </cell>
          <cell r="I43" t="str">
            <v>Monitoring</v>
          </cell>
          <cell r="J43" t="str">
            <v>Area Rising Minewater</v>
          </cell>
          <cell r="K43">
            <v>36130</v>
          </cell>
          <cell r="M43">
            <v>429233</v>
          </cell>
          <cell r="N43">
            <v>407103</v>
          </cell>
          <cell r="O43">
            <v>110</v>
          </cell>
          <cell r="P43" t="str">
            <v>SE</v>
          </cell>
          <cell r="Q43" t="str">
            <v>SE 29233 07103</v>
          </cell>
        </row>
        <row r="44">
          <cell r="D44">
            <v>364.1</v>
          </cell>
          <cell r="E44" t="str">
            <v>No.2 Shaft Discharge</v>
          </cell>
          <cell r="F44" t="str">
            <v>Monitoring</v>
          </cell>
          <cell r="G44" t="str">
            <v>North East</v>
          </cell>
          <cell r="H44" t="str">
            <v>West Tyneside</v>
          </cell>
          <cell r="I44" t="str">
            <v>Monitoring</v>
          </cell>
          <cell r="J44" t="str">
            <v>Hazard E603</v>
          </cell>
          <cell r="K44">
            <v>36220</v>
          </cell>
          <cell r="L44" t="str">
            <v>416564-016</v>
          </cell>
          <cell r="M44">
            <v>416870</v>
          </cell>
          <cell r="N44">
            <v>564335</v>
          </cell>
          <cell r="O44">
            <v>88</v>
          </cell>
          <cell r="P44" t="str">
            <v>NZ</v>
          </cell>
          <cell r="Q44" t="str">
            <v>NZ 16870 64335</v>
          </cell>
        </row>
        <row r="45">
          <cell r="D45">
            <v>364.2</v>
          </cell>
          <cell r="E45" t="str">
            <v>No.2 Drain</v>
          </cell>
          <cell r="F45" t="str">
            <v>Monitoring</v>
          </cell>
          <cell r="G45" t="str">
            <v>North East</v>
          </cell>
          <cell r="H45" t="str">
            <v>West Tyneside</v>
          </cell>
          <cell r="I45" t="str">
            <v>Monitoring</v>
          </cell>
          <cell r="J45" t="str">
            <v>Hazard E603</v>
          </cell>
          <cell r="K45">
            <v>36220</v>
          </cell>
          <cell r="M45">
            <v>416848</v>
          </cell>
          <cell r="N45">
            <v>564268</v>
          </cell>
          <cell r="O45">
            <v>88</v>
          </cell>
          <cell r="P45" t="str">
            <v>NZ</v>
          </cell>
          <cell r="Q45" t="str">
            <v>NZ 16848 64268</v>
          </cell>
        </row>
        <row r="46">
          <cell r="D46">
            <v>165.1</v>
          </cell>
          <cell r="E46" t="str">
            <v>No.3 Shaft</v>
          </cell>
          <cell r="F46" t="str">
            <v>Monitoring</v>
          </cell>
          <cell r="G46" t="str">
            <v>North West</v>
          </cell>
          <cell r="H46" t="str">
            <v>Tyldersley Irwell Zone</v>
          </cell>
          <cell r="I46" t="str">
            <v>Monitoring</v>
          </cell>
          <cell r="J46" t="str">
            <v>Area Rising Minewater</v>
          </cell>
          <cell r="K46">
            <v>35521</v>
          </cell>
          <cell r="L46" t="str">
            <v>380401-002</v>
          </cell>
          <cell r="M46">
            <v>380039</v>
          </cell>
          <cell r="N46">
            <v>401396</v>
          </cell>
          <cell r="O46">
            <v>109</v>
          </cell>
          <cell r="P46" t="str">
            <v>SD</v>
          </cell>
          <cell r="Q46" t="str">
            <v>SD 80039 01396</v>
          </cell>
        </row>
        <row r="47">
          <cell r="D47">
            <v>165.2</v>
          </cell>
          <cell r="E47" t="str">
            <v>No.4 Shaft</v>
          </cell>
          <cell r="F47" t="str">
            <v>Monitoring</v>
          </cell>
          <cell r="G47" t="str">
            <v>North West</v>
          </cell>
          <cell r="H47" t="str">
            <v>Tyldersley Irwell Zone</v>
          </cell>
          <cell r="I47" t="str">
            <v>Monitoring</v>
          </cell>
          <cell r="J47" t="str">
            <v>Area Rising Minewater</v>
          </cell>
          <cell r="K47">
            <v>35521</v>
          </cell>
          <cell r="L47" t="str">
            <v>380401-001</v>
          </cell>
          <cell r="M47">
            <v>380019</v>
          </cell>
          <cell r="N47">
            <v>401417</v>
          </cell>
          <cell r="O47">
            <v>109</v>
          </cell>
          <cell r="P47" t="str">
            <v>SD</v>
          </cell>
          <cell r="Q47" t="str">
            <v>SD 80019 01417</v>
          </cell>
        </row>
        <row r="48">
          <cell r="D48">
            <v>165.3</v>
          </cell>
          <cell r="E48" t="str">
            <v>No.5 Shaft</v>
          </cell>
          <cell r="F48" t="str">
            <v>Monitoring</v>
          </cell>
          <cell r="G48" t="str">
            <v>North West</v>
          </cell>
          <cell r="H48" t="str">
            <v>Tyldersley Irwell Zone</v>
          </cell>
          <cell r="I48" t="str">
            <v>Monitoring</v>
          </cell>
          <cell r="J48" t="str">
            <v>Area Rising Minewater</v>
          </cell>
          <cell r="K48">
            <v>35521</v>
          </cell>
          <cell r="L48" t="str">
            <v>380401-003</v>
          </cell>
          <cell r="M48">
            <v>380062</v>
          </cell>
          <cell r="N48">
            <v>401309</v>
          </cell>
          <cell r="O48">
            <v>109</v>
          </cell>
          <cell r="P48" t="str">
            <v>SD</v>
          </cell>
          <cell r="Q48" t="str">
            <v>SD 80062 01309</v>
          </cell>
        </row>
        <row r="49">
          <cell r="D49">
            <v>177.1</v>
          </cell>
          <cell r="E49" t="str">
            <v>Park Yard B/H</v>
          </cell>
          <cell r="F49" t="str">
            <v>Monitoring</v>
          </cell>
          <cell r="G49" t="str">
            <v>North West</v>
          </cell>
          <cell r="H49" t="str">
            <v>Leigh Zone</v>
          </cell>
          <cell r="I49" t="str">
            <v>Monitoring</v>
          </cell>
          <cell r="J49" t="str">
            <v>Area Mine Gas Investigation</v>
          </cell>
          <cell r="K49">
            <v>35916</v>
          </cell>
          <cell r="M49">
            <v>364054</v>
          </cell>
          <cell r="N49">
            <v>401505</v>
          </cell>
          <cell r="O49">
            <v>109</v>
          </cell>
          <cell r="P49" t="str">
            <v>SD</v>
          </cell>
          <cell r="Q49" t="str">
            <v>SD 64054 01505</v>
          </cell>
        </row>
        <row r="50">
          <cell r="D50">
            <v>177.2</v>
          </cell>
          <cell r="E50" t="str">
            <v>Sandstone B/H</v>
          </cell>
          <cell r="F50" t="str">
            <v>Monitoring</v>
          </cell>
          <cell r="G50" t="str">
            <v>North West</v>
          </cell>
          <cell r="H50" t="str">
            <v>Leigh Zone</v>
          </cell>
          <cell r="I50" t="str">
            <v>Monitoring</v>
          </cell>
          <cell r="J50" t="str">
            <v>Area Mine Gas Investigation</v>
          </cell>
          <cell r="K50">
            <v>35916</v>
          </cell>
          <cell r="M50">
            <v>364068</v>
          </cell>
          <cell r="N50">
            <v>401491</v>
          </cell>
          <cell r="O50">
            <v>109</v>
          </cell>
          <cell r="P50" t="str">
            <v>SD</v>
          </cell>
          <cell r="Q50" t="str">
            <v>SD 64068 01491</v>
          </cell>
        </row>
        <row r="51">
          <cell r="D51">
            <v>127.1</v>
          </cell>
          <cell r="E51" t="str">
            <v>Post 1</v>
          </cell>
          <cell r="F51" t="str">
            <v>Monitoring</v>
          </cell>
          <cell r="G51" t="str">
            <v>North West</v>
          </cell>
          <cell r="H51" t="str">
            <v>Leigh Zone</v>
          </cell>
          <cell r="I51" t="str">
            <v>Public Safety</v>
          </cell>
          <cell r="J51" t="str">
            <v>Hazard H324</v>
          </cell>
          <cell r="K51">
            <v>34973</v>
          </cell>
          <cell r="M51">
            <v>363403</v>
          </cell>
          <cell r="N51">
            <v>401176</v>
          </cell>
          <cell r="O51">
            <v>109</v>
          </cell>
          <cell r="P51" t="str">
            <v>SD</v>
          </cell>
          <cell r="Q51" t="str">
            <v>SD 63403 01176</v>
          </cell>
        </row>
        <row r="52">
          <cell r="D52">
            <v>127.2</v>
          </cell>
          <cell r="E52" t="str">
            <v>Post 2</v>
          </cell>
          <cell r="F52" t="str">
            <v>Monitoring</v>
          </cell>
          <cell r="G52" t="str">
            <v>North West</v>
          </cell>
          <cell r="H52" t="str">
            <v>Leigh Zone</v>
          </cell>
          <cell r="I52" t="str">
            <v>Public Safety</v>
          </cell>
          <cell r="J52" t="str">
            <v>Hazard H324</v>
          </cell>
          <cell r="K52">
            <v>34973</v>
          </cell>
          <cell r="M52">
            <v>363403</v>
          </cell>
          <cell r="N52">
            <v>401176</v>
          </cell>
          <cell r="O52">
            <v>109</v>
          </cell>
          <cell r="P52" t="str">
            <v>SD</v>
          </cell>
          <cell r="Q52" t="str">
            <v>SD 63403 01176</v>
          </cell>
        </row>
        <row r="53">
          <cell r="D53">
            <v>127.3</v>
          </cell>
          <cell r="E53" t="str">
            <v>Post 3</v>
          </cell>
          <cell r="F53" t="str">
            <v>Monitoring</v>
          </cell>
          <cell r="G53" t="str">
            <v>North West</v>
          </cell>
          <cell r="H53" t="str">
            <v>Leigh Zone</v>
          </cell>
          <cell r="I53" t="str">
            <v>Public Safety</v>
          </cell>
          <cell r="J53" t="str">
            <v>Hazard H324</v>
          </cell>
          <cell r="K53">
            <v>34973</v>
          </cell>
          <cell r="M53">
            <v>363403</v>
          </cell>
          <cell r="N53">
            <v>401176</v>
          </cell>
          <cell r="O53">
            <v>109</v>
          </cell>
          <cell r="P53" t="str">
            <v>SD</v>
          </cell>
          <cell r="Q53" t="str">
            <v>SD 63403 01176</v>
          </cell>
        </row>
        <row r="54">
          <cell r="D54">
            <v>127.4</v>
          </cell>
          <cell r="E54" t="str">
            <v>Post 4</v>
          </cell>
          <cell r="F54" t="str">
            <v>Monitoring</v>
          </cell>
          <cell r="G54" t="str">
            <v>North West</v>
          </cell>
          <cell r="H54" t="str">
            <v>Leigh Zone</v>
          </cell>
          <cell r="I54" t="str">
            <v>Public Safety</v>
          </cell>
          <cell r="J54" t="str">
            <v>Hazard H324</v>
          </cell>
          <cell r="K54">
            <v>34973</v>
          </cell>
          <cell r="M54">
            <v>363403</v>
          </cell>
          <cell r="N54">
            <v>401176</v>
          </cell>
          <cell r="O54">
            <v>109</v>
          </cell>
          <cell r="P54" t="str">
            <v>SD</v>
          </cell>
          <cell r="Q54" t="str">
            <v>SD 63403 01176</v>
          </cell>
        </row>
        <row r="55">
          <cell r="D55">
            <v>3.1</v>
          </cell>
          <cell r="E55" t="str">
            <v>Drift</v>
          </cell>
          <cell r="F55" t="str">
            <v>Monitoring</v>
          </cell>
          <cell r="G55" t="str">
            <v>Yorkshire</v>
          </cell>
          <cell r="H55" t="str">
            <v>Yorkshire Zone 1</v>
          </cell>
          <cell r="I55" t="str">
            <v>Monitoring</v>
          </cell>
          <cell r="J55" t="str">
            <v>Cars</v>
          </cell>
          <cell r="K55">
            <v>34608</v>
          </cell>
          <cell r="L55" t="str">
            <v>423414-015</v>
          </cell>
          <cell r="M55">
            <v>423914</v>
          </cell>
          <cell r="N55">
            <v>414775</v>
          </cell>
          <cell r="O55">
            <v>110</v>
          </cell>
          <cell r="P55" t="str">
            <v>SE</v>
          </cell>
          <cell r="Q55" t="str">
            <v>SE 23414 14775</v>
          </cell>
        </row>
        <row r="56">
          <cell r="D56">
            <v>3.18</v>
          </cell>
          <cell r="E56" t="str">
            <v>No.18 Shaft</v>
          </cell>
          <cell r="F56" t="str">
            <v>Monitoring</v>
          </cell>
          <cell r="G56" t="str">
            <v>Yorkshire</v>
          </cell>
          <cell r="H56" t="str">
            <v>Yorkshire Zone 1</v>
          </cell>
          <cell r="I56" t="str">
            <v>Monitoring</v>
          </cell>
          <cell r="J56" t="str">
            <v>Cars</v>
          </cell>
          <cell r="K56">
            <v>34608</v>
          </cell>
          <cell r="L56" t="str">
            <v>423414-018</v>
          </cell>
          <cell r="M56">
            <v>423888</v>
          </cell>
          <cell r="N56">
            <v>414819</v>
          </cell>
          <cell r="O56">
            <v>110</v>
          </cell>
          <cell r="P56" t="str">
            <v>SE</v>
          </cell>
          <cell r="Q56" t="str">
            <v>SE 23888 14819</v>
          </cell>
        </row>
        <row r="57">
          <cell r="D57">
            <v>3.19</v>
          </cell>
          <cell r="E57" t="str">
            <v>No.19 Shaft</v>
          </cell>
          <cell r="F57" t="str">
            <v>Monitoring</v>
          </cell>
          <cell r="G57" t="str">
            <v>Yorkshire</v>
          </cell>
          <cell r="H57" t="str">
            <v>Yorkshire Zone 1</v>
          </cell>
          <cell r="I57" t="str">
            <v>Monitoring</v>
          </cell>
          <cell r="J57" t="str">
            <v>Cars</v>
          </cell>
          <cell r="K57">
            <v>34608</v>
          </cell>
          <cell r="L57" t="str">
            <v>423414-019</v>
          </cell>
          <cell r="M57">
            <v>423899</v>
          </cell>
          <cell r="N57">
            <v>414796</v>
          </cell>
          <cell r="O57">
            <v>110</v>
          </cell>
          <cell r="P57" t="str">
            <v>SE</v>
          </cell>
          <cell r="Q57" t="str">
            <v>SE 23899 14796</v>
          </cell>
        </row>
        <row r="58">
          <cell r="D58">
            <v>3.2</v>
          </cell>
          <cell r="E58" t="str">
            <v>Upstream at Doctors Lane Bridge</v>
          </cell>
          <cell r="F58" t="str">
            <v>Monitoring</v>
          </cell>
          <cell r="G58" t="str">
            <v>Yorkshire</v>
          </cell>
          <cell r="H58" t="str">
            <v>Yorkshire Zone 1</v>
          </cell>
          <cell r="I58" t="str">
            <v>Monitoring</v>
          </cell>
          <cell r="J58" t="str">
            <v>Cars</v>
          </cell>
          <cell r="K58">
            <v>34608</v>
          </cell>
          <cell r="M58">
            <v>423815</v>
          </cell>
          <cell r="N58">
            <v>414770</v>
          </cell>
          <cell r="O58">
            <v>110</v>
          </cell>
          <cell r="P58" t="str">
            <v>SE</v>
          </cell>
        </row>
        <row r="59">
          <cell r="D59">
            <v>3.3</v>
          </cell>
          <cell r="E59" t="str">
            <v>Downstream at Pinfold Lane</v>
          </cell>
          <cell r="F59" t="str">
            <v>Monitoring</v>
          </cell>
          <cell r="G59" t="str">
            <v>Yorkshire</v>
          </cell>
          <cell r="H59" t="str">
            <v>Yorkshire Zone 1</v>
          </cell>
          <cell r="I59" t="str">
            <v>Monitoring</v>
          </cell>
          <cell r="J59" t="str">
            <v>Cars</v>
          </cell>
          <cell r="K59">
            <v>34608</v>
          </cell>
          <cell r="M59">
            <v>424165</v>
          </cell>
          <cell r="N59">
            <v>414760</v>
          </cell>
          <cell r="O59">
            <v>110</v>
          </cell>
          <cell r="P59" t="str">
            <v>SE</v>
          </cell>
        </row>
        <row r="60">
          <cell r="D60">
            <v>3.4</v>
          </cell>
          <cell r="E60" t="str">
            <v>Downstream at Furnace Grange</v>
          </cell>
          <cell r="F60" t="str">
            <v>Monitoring</v>
          </cell>
          <cell r="G60" t="str">
            <v>Yorkshire</v>
          </cell>
          <cell r="H60" t="str">
            <v>Yorkshire Zone 1</v>
          </cell>
          <cell r="I60" t="str">
            <v>Monitoring</v>
          </cell>
          <cell r="J60" t="str">
            <v>Cars</v>
          </cell>
          <cell r="K60">
            <v>34608</v>
          </cell>
          <cell r="M60">
            <v>425230</v>
          </cell>
          <cell r="N60">
            <v>414610</v>
          </cell>
          <cell r="O60">
            <v>110</v>
          </cell>
          <cell r="P60" t="str">
            <v>SE</v>
          </cell>
        </row>
        <row r="61">
          <cell r="D61">
            <v>3.5</v>
          </cell>
          <cell r="E61" t="str">
            <v>Downstream at Bank Wood</v>
          </cell>
          <cell r="F61" t="str">
            <v>Monitoring</v>
          </cell>
          <cell r="G61" t="str">
            <v>Yorkshire</v>
          </cell>
          <cell r="H61" t="str">
            <v>Yorkshire Zone 1</v>
          </cell>
          <cell r="I61" t="str">
            <v>Monitoring</v>
          </cell>
          <cell r="J61" t="str">
            <v>Cars</v>
          </cell>
          <cell r="K61">
            <v>34608</v>
          </cell>
          <cell r="M61">
            <v>426395</v>
          </cell>
          <cell r="N61">
            <v>413545</v>
          </cell>
          <cell r="O61">
            <v>110</v>
          </cell>
          <cell r="P61" t="str">
            <v>SE</v>
          </cell>
        </row>
        <row r="62">
          <cell r="D62">
            <v>279.10000000000002</v>
          </cell>
          <cell r="E62" t="str">
            <v>Main Coal B/H</v>
          </cell>
          <cell r="F62" t="str">
            <v>Monitoring</v>
          </cell>
          <cell r="G62" t="str">
            <v>North East</v>
          </cell>
          <cell r="H62" t="str">
            <v>North Tyneside</v>
          </cell>
          <cell r="I62" t="str">
            <v>Monitoring</v>
          </cell>
          <cell r="J62" t="str">
            <v>Area Rising Minewater</v>
          </cell>
          <cell r="K62">
            <v>36100</v>
          </cell>
          <cell r="M62">
            <v>432413</v>
          </cell>
          <cell r="N62">
            <v>569267</v>
          </cell>
          <cell r="O62">
            <v>88</v>
          </cell>
          <cell r="P62" t="str">
            <v>NZ</v>
          </cell>
          <cell r="Q62" t="str">
            <v>NZ 32413 69267</v>
          </cell>
        </row>
        <row r="63">
          <cell r="D63">
            <v>303.10000000000002</v>
          </cell>
          <cell r="E63" t="str">
            <v>North Shaft</v>
          </cell>
          <cell r="F63" t="str">
            <v>Monitoring</v>
          </cell>
          <cell r="G63" t="str">
            <v>North West</v>
          </cell>
          <cell r="H63" t="str">
            <v>Lower Roch Valley</v>
          </cell>
          <cell r="I63" t="str">
            <v>Public Safety</v>
          </cell>
          <cell r="J63" t="str">
            <v>Hazard H1508</v>
          </cell>
          <cell r="K63">
            <v>36069</v>
          </cell>
          <cell r="L63" t="str">
            <v>386404-001</v>
          </cell>
          <cell r="M63">
            <v>386829</v>
          </cell>
          <cell r="N63">
            <v>404351</v>
          </cell>
          <cell r="O63">
            <v>109</v>
          </cell>
          <cell r="P63" t="str">
            <v>SD</v>
          </cell>
          <cell r="Q63" t="str">
            <v>SD 86829 04351</v>
          </cell>
        </row>
        <row r="64">
          <cell r="D64">
            <v>303.2</v>
          </cell>
          <cell r="E64" t="str">
            <v>South Shaft</v>
          </cell>
          <cell r="F64" t="str">
            <v>Monitoring</v>
          </cell>
          <cell r="G64" t="str">
            <v>North West</v>
          </cell>
          <cell r="H64" t="str">
            <v>Lower Roch Valley</v>
          </cell>
          <cell r="I64" t="str">
            <v>Public Safety</v>
          </cell>
          <cell r="J64" t="str">
            <v>Hazard H1508</v>
          </cell>
          <cell r="K64">
            <v>36069</v>
          </cell>
          <cell r="L64" t="str">
            <v>386404-002</v>
          </cell>
          <cell r="M64">
            <v>386812</v>
          </cell>
          <cell r="N64">
            <v>404282</v>
          </cell>
          <cell r="O64">
            <v>109</v>
          </cell>
          <cell r="P64" t="str">
            <v>SD</v>
          </cell>
          <cell r="Q64" t="str">
            <v>SD 86812 04282</v>
          </cell>
        </row>
        <row r="65">
          <cell r="D65">
            <v>718.1</v>
          </cell>
          <cell r="E65" t="str">
            <v>Phase 1 raw inflow to pond</v>
          </cell>
          <cell r="F65" t="str">
            <v>Pumped Passive</v>
          </cell>
          <cell r="G65" t="str">
            <v>North East</v>
          </cell>
          <cell r="H65" t="str">
            <v>Berwick</v>
          </cell>
          <cell r="I65" t="str">
            <v>Mine Water Treatment</v>
          </cell>
          <cell r="J65" t="str">
            <v>Coal Authority Minewater Programme</v>
          </cell>
          <cell r="K65">
            <v>38811</v>
          </cell>
          <cell r="M65">
            <v>397340</v>
          </cell>
          <cell r="N65">
            <v>647555</v>
          </cell>
          <cell r="O65">
            <v>75</v>
          </cell>
          <cell r="P65" t="str">
            <v>NT</v>
          </cell>
          <cell r="Q65" t="str">
            <v>NT 97340 47555</v>
          </cell>
        </row>
        <row r="66">
          <cell r="D66">
            <v>718.2</v>
          </cell>
          <cell r="E66" t="str">
            <v>Phase 1 outfall from reedbed</v>
          </cell>
          <cell r="F66" t="str">
            <v>Pumped Passive</v>
          </cell>
          <cell r="G66" t="str">
            <v>North East</v>
          </cell>
          <cell r="H66" t="str">
            <v>Berwick</v>
          </cell>
          <cell r="I66" t="str">
            <v>Mine Water Treatment</v>
          </cell>
          <cell r="J66" t="str">
            <v>Coal Authority Minewater Programme</v>
          </cell>
          <cell r="K66">
            <v>38811</v>
          </cell>
          <cell r="M66">
            <v>397420</v>
          </cell>
          <cell r="N66">
            <v>647550</v>
          </cell>
          <cell r="O66">
            <v>75</v>
          </cell>
          <cell r="P66" t="str">
            <v>NT</v>
          </cell>
          <cell r="Q66" t="str">
            <v>NT 97420 47550</v>
          </cell>
        </row>
        <row r="67">
          <cell r="D67">
            <v>718.3</v>
          </cell>
          <cell r="E67" t="str">
            <v>Pumped Raw Mine Water</v>
          </cell>
          <cell r="F67" t="str">
            <v>Pumped Passive</v>
          </cell>
          <cell r="G67" t="str">
            <v>North East</v>
          </cell>
          <cell r="H67" t="str">
            <v>Berwick</v>
          </cell>
          <cell r="I67" t="str">
            <v>Mine Water Treatment</v>
          </cell>
          <cell r="J67" t="str">
            <v>Coal Authority Minewater Programme</v>
          </cell>
          <cell r="K67">
            <v>38811</v>
          </cell>
          <cell r="M67">
            <v>397500</v>
          </cell>
          <cell r="N67">
            <v>647575</v>
          </cell>
          <cell r="O67">
            <v>75</v>
          </cell>
          <cell r="P67" t="str">
            <v>NT</v>
          </cell>
          <cell r="Q67" t="str">
            <v>NT 97500 47575</v>
          </cell>
        </row>
        <row r="68">
          <cell r="D68">
            <v>718.4</v>
          </cell>
          <cell r="E68" t="str">
            <v>Settlement Pond 1 (north) Outflow</v>
          </cell>
          <cell r="F68" t="str">
            <v>Pumped Passive</v>
          </cell>
          <cell r="G68" t="str">
            <v>North East</v>
          </cell>
          <cell r="H68" t="str">
            <v>Berwick</v>
          </cell>
          <cell r="I68" t="str">
            <v>Mine Water Treatment</v>
          </cell>
          <cell r="J68" t="str">
            <v>Coal Authority Minewater Programme</v>
          </cell>
          <cell r="K68">
            <v>38811</v>
          </cell>
          <cell r="M68">
            <v>397585</v>
          </cell>
          <cell r="N68">
            <v>647565</v>
          </cell>
          <cell r="O68">
            <v>75</v>
          </cell>
          <cell r="P68" t="str">
            <v>NT</v>
          </cell>
          <cell r="Q68" t="str">
            <v>NT 97585 47565</v>
          </cell>
        </row>
        <row r="69">
          <cell r="D69">
            <v>718.5</v>
          </cell>
          <cell r="E69" t="str">
            <v>Settlement Pond 2 (south) Outflow</v>
          </cell>
          <cell r="F69" t="str">
            <v>Pumped Passive</v>
          </cell>
          <cell r="G69" t="str">
            <v>North East</v>
          </cell>
          <cell r="H69" t="str">
            <v>Berwick</v>
          </cell>
          <cell r="I69" t="str">
            <v>Mine Water Treatment</v>
          </cell>
          <cell r="J69" t="str">
            <v>Coal Authority Minewater Programme</v>
          </cell>
          <cell r="K69">
            <v>38811</v>
          </cell>
          <cell r="M69">
            <v>397585</v>
          </cell>
          <cell r="N69">
            <v>647540</v>
          </cell>
          <cell r="O69">
            <v>75</v>
          </cell>
          <cell r="P69" t="str">
            <v>NT</v>
          </cell>
          <cell r="Q69" t="str">
            <v>NT 97585 47540</v>
          </cell>
        </row>
        <row r="70">
          <cell r="D70">
            <v>718.6</v>
          </cell>
          <cell r="E70" t="str">
            <v>Raw Mine water pipe discharge</v>
          </cell>
          <cell r="F70" t="str">
            <v>Pumped Passive</v>
          </cell>
          <cell r="G70" t="str">
            <v>North East</v>
          </cell>
          <cell r="H70" t="str">
            <v>Berwick</v>
          </cell>
          <cell r="I70" t="str">
            <v>Mine Water Treatment</v>
          </cell>
          <cell r="J70" t="str">
            <v>Coal Authority Minewater Programme</v>
          </cell>
          <cell r="K70">
            <v>38811</v>
          </cell>
          <cell r="M70">
            <v>397450</v>
          </cell>
          <cell r="N70">
            <v>647575</v>
          </cell>
          <cell r="O70">
            <v>75</v>
          </cell>
          <cell r="P70" t="str">
            <v>NT</v>
          </cell>
          <cell r="Q70" t="str">
            <v>NT 97450 47575</v>
          </cell>
        </row>
        <row r="71">
          <cell r="D71">
            <v>718.7</v>
          </cell>
          <cell r="E71" t="str">
            <v>Settlement Pond 3 Inflow</v>
          </cell>
          <cell r="F71" t="str">
            <v>Pumped Passive</v>
          </cell>
          <cell r="G71" t="str">
            <v>North East</v>
          </cell>
          <cell r="H71" t="str">
            <v>Berwick</v>
          </cell>
          <cell r="I71" t="str">
            <v>Mine Water Treatment</v>
          </cell>
          <cell r="J71" t="str">
            <v>Coal Authority Minewater Programme</v>
          </cell>
          <cell r="K71">
            <v>38811</v>
          </cell>
          <cell r="M71">
            <v>397595</v>
          </cell>
          <cell r="N71">
            <v>647525</v>
          </cell>
          <cell r="O71">
            <v>75</v>
          </cell>
          <cell r="P71" t="str">
            <v>NT</v>
          </cell>
          <cell r="Q71" t="str">
            <v>NT 97595 47525</v>
          </cell>
        </row>
        <row r="72">
          <cell r="D72">
            <v>718.8</v>
          </cell>
          <cell r="E72" t="str">
            <v>Settlement Pond 3 Outflow</v>
          </cell>
          <cell r="F72" t="str">
            <v>Pumped Passive</v>
          </cell>
          <cell r="G72" t="str">
            <v>North East</v>
          </cell>
          <cell r="H72" t="str">
            <v>Berwick</v>
          </cell>
          <cell r="I72" t="str">
            <v>Mine Water Treatment</v>
          </cell>
          <cell r="J72" t="str">
            <v>Coal Authority Minewater Programme</v>
          </cell>
          <cell r="K72">
            <v>38811</v>
          </cell>
          <cell r="M72">
            <v>397620</v>
          </cell>
          <cell r="N72">
            <v>647530</v>
          </cell>
          <cell r="O72">
            <v>75</v>
          </cell>
          <cell r="P72" t="str">
            <v>NT</v>
          </cell>
          <cell r="Q72" t="str">
            <v>NT 97620 47530</v>
          </cell>
        </row>
        <row r="73">
          <cell r="D73">
            <v>718.9</v>
          </cell>
          <cell r="E73" t="str">
            <v>Reed Bed 1 Outflow</v>
          </cell>
          <cell r="F73" t="str">
            <v>Pumped Passive</v>
          </cell>
          <cell r="G73" t="str">
            <v>North East</v>
          </cell>
          <cell r="H73" t="str">
            <v>Berwick</v>
          </cell>
          <cell r="I73" t="str">
            <v>Mine Water Treatment</v>
          </cell>
          <cell r="J73" t="str">
            <v>Coal Authority Minewater Programme</v>
          </cell>
          <cell r="K73">
            <v>38811</v>
          </cell>
          <cell r="M73">
            <v>397655</v>
          </cell>
          <cell r="N73">
            <v>647525</v>
          </cell>
          <cell r="O73">
            <v>75</v>
          </cell>
          <cell r="P73" t="str">
            <v>NT</v>
          </cell>
          <cell r="Q73" t="str">
            <v>NT 97655 47525</v>
          </cell>
        </row>
        <row r="74">
          <cell r="D74">
            <v>718.91</v>
          </cell>
          <cell r="E74" t="str">
            <v>Reed Bed 2 Outflow</v>
          </cell>
          <cell r="F74" t="str">
            <v>Pumped Passive</v>
          </cell>
          <cell r="G74" t="str">
            <v>North East</v>
          </cell>
          <cell r="H74" t="str">
            <v>Berwick</v>
          </cell>
          <cell r="I74" t="str">
            <v>Mine Water Treatment</v>
          </cell>
          <cell r="J74" t="str">
            <v>Coal Authority Minewater Programme</v>
          </cell>
          <cell r="K74">
            <v>38811</v>
          </cell>
          <cell r="M74">
            <v>397710</v>
          </cell>
          <cell r="N74">
            <v>647520</v>
          </cell>
          <cell r="O74">
            <v>75</v>
          </cell>
          <cell r="P74" t="str">
            <v>NT</v>
          </cell>
          <cell r="Q74" t="str">
            <v>NT 97710 47520</v>
          </cell>
        </row>
        <row r="75">
          <cell r="D75">
            <v>718.92</v>
          </cell>
          <cell r="E75" t="str">
            <v>Consented Discharge</v>
          </cell>
          <cell r="F75" t="str">
            <v>Pumped Passive</v>
          </cell>
          <cell r="G75" t="str">
            <v>North East</v>
          </cell>
          <cell r="H75" t="str">
            <v>Berwick</v>
          </cell>
          <cell r="I75" t="str">
            <v>Mine Water Treatment</v>
          </cell>
          <cell r="J75" t="str">
            <v>Coal Authority Minewater Programme</v>
          </cell>
          <cell r="K75">
            <v>38811</v>
          </cell>
          <cell r="M75">
            <v>397775</v>
          </cell>
          <cell r="N75">
            <v>647475</v>
          </cell>
          <cell r="O75">
            <v>75</v>
          </cell>
          <cell r="P75" t="str">
            <v>NT</v>
          </cell>
          <cell r="Q75" t="str">
            <v>NT 97775 47475</v>
          </cell>
        </row>
        <row r="76">
          <cell r="D76">
            <v>4.0999999999999996</v>
          </cell>
          <cell r="E76" t="str">
            <v>No.1 Silkstone Shaft</v>
          </cell>
          <cell r="F76" t="str">
            <v>Monitoring</v>
          </cell>
          <cell r="G76" t="str">
            <v>Yorkshire</v>
          </cell>
          <cell r="H76" t="str">
            <v>Yorkshire Zone 9</v>
          </cell>
          <cell r="I76" t="str">
            <v>Monitoring</v>
          </cell>
          <cell r="J76" t="str">
            <v>Cars</v>
          </cell>
          <cell r="K76">
            <v>34608</v>
          </cell>
          <cell r="L76" t="str">
            <v>442427-001</v>
          </cell>
          <cell r="M76">
            <v>442148</v>
          </cell>
          <cell r="N76">
            <v>427896</v>
          </cell>
          <cell r="O76">
            <v>105</v>
          </cell>
          <cell r="P76" t="str">
            <v>SE</v>
          </cell>
          <cell r="Q76" t="str">
            <v>SE 42148 27896</v>
          </cell>
        </row>
        <row r="77">
          <cell r="D77">
            <v>4.2</v>
          </cell>
          <cell r="E77" t="str">
            <v>No.2 Flockton Shaft</v>
          </cell>
          <cell r="F77" t="str">
            <v>Monitoring</v>
          </cell>
          <cell r="G77" t="str">
            <v>Yorkshire</v>
          </cell>
          <cell r="H77" t="str">
            <v>Yorkshire Zone 9</v>
          </cell>
          <cell r="I77" t="str">
            <v>Monitoring</v>
          </cell>
          <cell r="J77" t="str">
            <v>Cars</v>
          </cell>
          <cell r="K77">
            <v>34608</v>
          </cell>
          <cell r="L77" t="str">
            <v>442427-002</v>
          </cell>
          <cell r="M77">
            <v>442157</v>
          </cell>
          <cell r="N77">
            <v>427888</v>
          </cell>
          <cell r="O77">
            <v>105</v>
          </cell>
          <cell r="P77" t="str">
            <v>SE</v>
          </cell>
          <cell r="Q77" t="str">
            <v>SE 42157 27888</v>
          </cell>
        </row>
        <row r="78">
          <cell r="D78">
            <v>4.4000000000000004</v>
          </cell>
          <cell r="E78" t="str">
            <v>Drift Inclined B/H</v>
          </cell>
          <cell r="F78" t="str">
            <v>Monitoring</v>
          </cell>
          <cell r="G78" t="str">
            <v>Yorkshire</v>
          </cell>
          <cell r="H78" t="str">
            <v>Yorkshire Zone 9</v>
          </cell>
          <cell r="I78" t="str">
            <v>Monitoring</v>
          </cell>
          <cell r="J78" t="str">
            <v>Cars</v>
          </cell>
          <cell r="K78">
            <v>34608</v>
          </cell>
          <cell r="M78">
            <v>442388</v>
          </cell>
          <cell r="N78">
            <v>428114</v>
          </cell>
          <cell r="O78">
            <v>105</v>
          </cell>
          <cell r="P78" t="str">
            <v>SE</v>
          </cell>
          <cell r="Q78" t="str">
            <v>SE 42388 28114</v>
          </cell>
        </row>
        <row r="79">
          <cell r="D79">
            <v>4.5</v>
          </cell>
          <cell r="E79" t="str">
            <v>New vent compond</v>
          </cell>
          <cell r="F79" t="str">
            <v>Monitoring</v>
          </cell>
          <cell r="G79" t="str">
            <v>Yorkshire</v>
          </cell>
          <cell r="H79" t="str">
            <v>Yorkshire Zone 9</v>
          </cell>
          <cell r="I79" t="str">
            <v>Monitoring</v>
          </cell>
          <cell r="J79" t="str">
            <v>Cars</v>
          </cell>
          <cell r="K79">
            <v>34608</v>
          </cell>
          <cell r="M79">
            <v>442237</v>
          </cell>
          <cell r="N79">
            <v>428025</v>
          </cell>
          <cell r="O79">
            <v>105</v>
          </cell>
          <cell r="P79" t="str">
            <v>SE</v>
          </cell>
          <cell r="Q79" t="str">
            <v>SE 42237 28025</v>
          </cell>
        </row>
        <row r="80">
          <cell r="D80">
            <v>5.0999999999999996</v>
          </cell>
          <cell r="E80" t="str">
            <v>No.1 Adit Large B/H</v>
          </cell>
          <cell r="F80" t="str">
            <v>Monitoring</v>
          </cell>
          <cell r="G80" t="str">
            <v>East Midlands</v>
          </cell>
          <cell r="H80" t="str">
            <v>North East Derbyshire</v>
          </cell>
          <cell r="I80" t="str">
            <v>Public Safety</v>
          </cell>
          <cell r="J80" t="str">
            <v>Cars</v>
          </cell>
          <cell r="K80">
            <v>34608</v>
          </cell>
          <cell r="M80">
            <v>443048</v>
          </cell>
          <cell r="N80">
            <v>370409</v>
          </cell>
          <cell r="O80">
            <v>120</v>
          </cell>
          <cell r="P80" t="str">
            <v>SK</v>
          </cell>
          <cell r="Q80" t="str">
            <v>SK 43048 70409</v>
          </cell>
        </row>
        <row r="81">
          <cell r="D81">
            <v>5.2</v>
          </cell>
          <cell r="E81" t="str">
            <v>No.1 Adit Small B/H</v>
          </cell>
          <cell r="F81" t="str">
            <v>Monitoring</v>
          </cell>
          <cell r="G81" t="str">
            <v>East Midlands</v>
          </cell>
          <cell r="H81" t="str">
            <v>North East Derbyshire</v>
          </cell>
          <cell r="I81" t="str">
            <v>Public Safety</v>
          </cell>
          <cell r="J81" t="str">
            <v>Cars</v>
          </cell>
          <cell r="K81">
            <v>34608</v>
          </cell>
          <cell r="M81">
            <v>443048</v>
          </cell>
          <cell r="N81">
            <v>370409</v>
          </cell>
          <cell r="O81">
            <v>120</v>
          </cell>
          <cell r="P81" t="str">
            <v>SK</v>
          </cell>
          <cell r="Q81" t="str">
            <v>SK 43048 70409</v>
          </cell>
        </row>
        <row r="82">
          <cell r="D82">
            <v>664.1</v>
          </cell>
          <cell r="E82" t="str">
            <v>No.1 B/H</v>
          </cell>
          <cell r="F82" t="str">
            <v>Monitoring</v>
          </cell>
          <cell r="G82" t="str">
            <v>East Midlands</v>
          </cell>
          <cell r="H82" t="str">
            <v>North East Derbyshire</v>
          </cell>
          <cell r="I82" t="str">
            <v>Monitoring</v>
          </cell>
          <cell r="J82" t="str">
            <v>Public Safety</v>
          </cell>
          <cell r="K82">
            <v>38117</v>
          </cell>
          <cell r="M82">
            <v>442733</v>
          </cell>
          <cell r="N82">
            <v>370662</v>
          </cell>
          <cell r="O82">
            <v>120</v>
          </cell>
          <cell r="P82" t="str">
            <v>SK</v>
          </cell>
          <cell r="Q82" t="str">
            <v>SK 42733 70662</v>
          </cell>
        </row>
        <row r="83">
          <cell r="D83">
            <v>664.2</v>
          </cell>
          <cell r="E83" t="str">
            <v>No.2 B/H</v>
          </cell>
          <cell r="F83" t="str">
            <v>Monitoring</v>
          </cell>
          <cell r="G83" t="str">
            <v>East Midlands</v>
          </cell>
          <cell r="H83" t="str">
            <v>North East Derbyshire</v>
          </cell>
          <cell r="I83" t="str">
            <v>Monitoring</v>
          </cell>
          <cell r="J83" t="str">
            <v>Public Safety</v>
          </cell>
          <cell r="K83">
            <v>38117</v>
          </cell>
          <cell r="M83">
            <v>442733</v>
          </cell>
          <cell r="N83">
            <v>370662</v>
          </cell>
          <cell r="O83">
            <v>120</v>
          </cell>
          <cell r="P83" t="str">
            <v>SK</v>
          </cell>
          <cell r="Q83" t="str">
            <v>SK 42733 70662</v>
          </cell>
        </row>
        <row r="84">
          <cell r="D84">
            <v>664.3</v>
          </cell>
          <cell r="E84" t="str">
            <v>No.3 B/H</v>
          </cell>
          <cell r="F84" t="str">
            <v>Monitoring</v>
          </cell>
          <cell r="G84" t="str">
            <v>East Midlands</v>
          </cell>
          <cell r="H84" t="str">
            <v>North East Derbyshire</v>
          </cell>
          <cell r="I84" t="str">
            <v>Monitoring</v>
          </cell>
          <cell r="J84" t="str">
            <v>Public Safety</v>
          </cell>
          <cell r="K84">
            <v>38117</v>
          </cell>
          <cell r="M84">
            <v>442733</v>
          </cell>
          <cell r="N84">
            <v>370662</v>
          </cell>
          <cell r="O84">
            <v>120</v>
          </cell>
          <cell r="P84" t="str">
            <v>SK</v>
          </cell>
          <cell r="Q84" t="str">
            <v>SK 42733 70662</v>
          </cell>
        </row>
        <row r="85">
          <cell r="D85">
            <v>664.4</v>
          </cell>
          <cell r="E85" t="str">
            <v>No.4 B/H</v>
          </cell>
          <cell r="F85" t="str">
            <v>Monitoring</v>
          </cell>
          <cell r="G85" t="str">
            <v>East Midlands</v>
          </cell>
          <cell r="H85" t="str">
            <v>North East Derbyshire</v>
          </cell>
          <cell r="I85" t="str">
            <v>Monitoring</v>
          </cell>
          <cell r="J85" t="str">
            <v>Public Safety</v>
          </cell>
          <cell r="K85">
            <v>38117</v>
          </cell>
          <cell r="M85">
            <v>442733</v>
          </cell>
          <cell r="N85">
            <v>370662</v>
          </cell>
          <cell r="O85">
            <v>120</v>
          </cell>
          <cell r="P85" t="str">
            <v>SK</v>
          </cell>
          <cell r="Q85" t="str">
            <v>SK 42733 70662</v>
          </cell>
        </row>
        <row r="86">
          <cell r="D86">
            <v>738.1</v>
          </cell>
          <cell r="E86" t="str">
            <v>Adit Manhole 1</v>
          </cell>
          <cell r="F86" t="str">
            <v>Monitoring</v>
          </cell>
          <cell r="G86" t="str">
            <v>North West</v>
          </cell>
          <cell r="H86" t="str">
            <v>Wigan</v>
          </cell>
          <cell r="I86" t="str">
            <v>Maintenance</v>
          </cell>
          <cell r="J86" t="str">
            <v>Hazard H5115</v>
          </cell>
          <cell r="K86">
            <v>39471</v>
          </cell>
          <cell r="L86" t="str">
            <v>359411-008</v>
          </cell>
          <cell r="M86">
            <v>359160</v>
          </cell>
          <cell r="N86">
            <v>411131</v>
          </cell>
          <cell r="O86">
            <v>108</v>
          </cell>
          <cell r="P86" t="str">
            <v>SD</v>
          </cell>
          <cell r="Q86" t="str">
            <v>SD 59160 11131</v>
          </cell>
        </row>
        <row r="87">
          <cell r="D87">
            <v>738.2</v>
          </cell>
          <cell r="E87" t="str">
            <v>Adit Manhole 2</v>
          </cell>
          <cell r="F87" t="str">
            <v>Monitoring</v>
          </cell>
          <cell r="G87" t="str">
            <v>North West</v>
          </cell>
          <cell r="H87" t="str">
            <v>Wigan</v>
          </cell>
          <cell r="I87" t="str">
            <v>Maintenance</v>
          </cell>
          <cell r="J87" t="str">
            <v>Hazard H5115</v>
          </cell>
          <cell r="K87">
            <v>39471</v>
          </cell>
          <cell r="L87" t="str">
            <v>359411-008</v>
          </cell>
          <cell r="M87">
            <v>359160</v>
          </cell>
          <cell r="N87">
            <v>411131</v>
          </cell>
          <cell r="O87">
            <v>108</v>
          </cell>
          <cell r="P87" t="str">
            <v>SD</v>
          </cell>
          <cell r="Q87" t="str">
            <v>SD 59160 11131</v>
          </cell>
        </row>
        <row r="88">
          <cell r="D88">
            <v>738.3</v>
          </cell>
          <cell r="E88" t="str">
            <v>Shaft Discharge</v>
          </cell>
          <cell r="F88" t="str">
            <v>Monitoring</v>
          </cell>
          <cell r="G88" t="str">
            <v>North West</v>
          </cell>
          <cell r="H88" t="str">
            <v>Wigan</v>
          </cell>
          <cell r="I88" t="str">
            <v>Maintenance</v>
          </cell>
          <cell r="J88" t="str">
            <v>Hazard H5115</v>
          </cell>
          <cell r="K88">
            <v>39471</v>
          </cell>
          <cell r="L88" t="str">
            <v>359411-008</v>
          </cell>
          <cell r="M88">
            <v>359160</v>
          </cell>
          <cell r="N88">
            <v>411131</v>
          </cell>
          <cell r="O88">
            <v>108</v>
          </cell>
          <cell r="P88" t="str">
            <v>SD</v>
          </cell>
          <cell r="Q88" t="str">
            <v>SD 59160 11131</v>
          </cell>
        </row>
        <row r="89">
          <cell r="D89">
            <v>539.1</v>
          </cell>
          <cell r="E89" t="str">
            <v>Shaft Discharge</v>
          </cell>
          <cell r="F89" t="str">
            <v>Monitoring</v>
          </cell>
          <cell r="G89" t="str">
            <v>Scotland</v>
          </cell>
          <cell r="H89" t="str">
            <v>River Avon Valley</v>
          </cell>
          <cell r="I89" t="str">
            <v>Monitoring</v>
          </cell>
          <cell r="J89" t="str">
            <v>Area Rising Minewater</v>
          </cell>
          <cell r="K89">
            <v>37175</v>
          </cell>
          <cell r="L89" t="str">
            <v>293669-003</v>
          </cell>
          <cell r="M89">
            <v>293364</v>
          </cell>
          <cell r="N89">
            <v>669152</v>
          </cell>
          <cell r="O89">
            <v>65</v>
          </cell>
          <cell r="P89" t="str">
            <v>NS</v>
          </cell>
          <cell r="Q89" t="str">
            <v>NS 93364 69152</v>
          </cell>
        </row>
        <row r="90">
          <cell r="D90">
            <v>6.1</v>
          </cell>
          <cell r="E90" t="str">
            <v>Carl No.1 Uc East Shaft</v>
          </cell>
          <cell r="F90" t="str">
            <v>Monitoring</v>
          </cell>
          <cell r="G90" t="str">
            <v>North East</v>
          </cell>
          <cell r="H90" t="str">
            <v>Wansbeck</v>
          </cell>
          <cell r="I90" t="str">
            <v>Monitoring</v>
          </cell>
          <cell r="J90" t="str">
            <v>Cars</v>
          </cell>
          <cell r="K90">
            <v>34608</v>
          </cell>
          <cell r="L90" t="str">
            <v>426588-004</v>
          </cell>
          <cell r="M90">
            <v>426574</v>
          </cell>
          <cell r="N90">
            <v>588069</v>
          </cell>
          <cell r="O90">
            <v>81</v>
          </cell>
          <cell r="P90" t="str">
            <v>NZ</v>
          </cell>
          <cell r="Q90" t="str">
            <v>NZ 26574 88069</v>
          </cell>
        </row>
        <row r="91">
          <cell r="D91">
            <v>6.2</v>
          </cell>
          <cell r="E91" t="str">
            <v>Carl No.2 Dc West Shaft</v>
          </cell>
          <cell r="F91" t="str">
            <v>Monitoring</v>
          </cell>
          <cell r="G91" t="str">
            <v>North East</v>
          </cell>
          <cell r="H91" t="str">
            <v>Wansbeck</v>
          </cell>
          <cell r="I91" t="str">
            <v>Monitoring</v>
          </cell>
          <cell r="J91" t="str">
            <v>Cars</v>
          </cell>
          <cell r="K91">
            <v>34608</v>
          </cell>
          <cell r="L91" t="str">
            <v>426588-002</v>
          </cell>
          <cell r="M91">
            <v>426550</v>
          </cell>
          <cell r="N91">
            <v>588068</v>
          </cell>
          <cell r="O91">
            <v>81</v>
          </cell>
          <cell r="P91" t="str">
            <v>NZ</v>
          </cell>
          <cell r="Q91" t="str">
            <v>NZ 26550 88068</v>
          </cell>
        </row>
        <row r="92">
          <cell r="D92">
            <v>7.1</v>
          </cell>
          <cell r="E92" t="str">
            <v>No.2 Shaft</v>
          </cell>
          <cell r="F92" t="str">
            <v>Monitoring</v>
          </cell>
          <cell r="G92" t="str">
            <v>North West</v>
          </cell>
          <cell r="H92" t="str">
            <v>Tyldersley Irwell Zone</v>
          </cell>
          <cell r="I92" t="str">
            <v>Monitoring</v>
          </cell>
          <cell r="J92" t="str">
            <v>Cars</v>
          </cell>
          <cell r="K92">
            <v>34608</v>
          </cell>
          <cell r="L92" t="str">
            <v>373404-004</v>
          </cell>
          <cell r="M92">
            <v>373013</v>
          </cell>
          <cell r="N92">
            <v>404355</v>
          </cell>
          <cell r="O92">
            <v>109</v>
          </cell>
          <cell r="P92" t="str">
            <v>SD</v>
          </cell>
          <cell r="Q92" t="str">
            <v>SD 73013 04355</v>
          </cell>
        </row>
        <row r="93">
          <cell r="D93">
            <v>8.1</v>
          </cell>
          <cell r="E93" t="str">
            <v>No.1 Shaft</v>
          </cell>
          <cell r="F93" t="str">
            <v>Monitoring</v>
          </cell>
          <cell r="G93" t="str">
            <v>Yorkshire</v>
          </cell>
          <cell r="H93" t="str">
            <v>Yorkshire Zone 12</v>
          </cell>
          <cell r="I93" t="str">
            <v>Monitoring</v>
          </cell>
          <cell r="J93" t="str">
            <v>Cars</v>
          </cell>
          <cell r="K93">
            <v>34608</v>
          </cell>
          <cell r="L93" t="str">
            <v>455413-001</v>
          </cell>
          <cell r="M93">
            <v>455763</v>
          </cell>
          <cell r="N93">
            <v>413776</v>
          </cell>
          <cell r="O93">
            <v>111</v>
          </cell>
          <cell r="P93" t="str">
            <v>SE</v>
          </cell>
          <cell r="Q93" t="str">
            <v>SE 55763 13776</v>
          </cell>
        </row>
        <row r="94">
          <cell r="D94">
            <v>8.1999999999999993</v>
          </cell>
          <cell r="E94" t="str">
            <v>No.2 Shaft</v>
          </cell>
          <cell r="F94" t="str">
            <v>Monitoring</v>
          </cell>
          <cell r="G94" t="str">
            <v>Yorkshire</v>
          </cell>
          <cell r="H94" t="str">
            <v>Yorkshire Zone 12</v>
          </cell>
          <cell r="I94" t="str">
            <v>Monitoring</v>
          </cell>
          <cell r="J94" t="str">
            <v>Cars</v>
          </cell>
          <cell r="K94">
            <v>34608</v>
          </cell>
          <cell r="L94" t="str">
            <v>455413-002</v>
          </cell>
          <cell r="M94">
            <v>455801</v>
          </cell>
          <cell r="N94">
            <v>413824</v>
          </cell>
          <cell r="O94">
            <v>111</v>
          </cell>
          <cell r="P94" t="str">
            <v>SE</v>
          </cell>
          <cell r="Q94" t="str">
            <v>SE 55801 13824</v>
          </cell>
        </row>
        <row r="95">
          <cell r="D95">
            <v>792.1</v>
          </cell>
          <cell r="E95" t="str">
            <v>Mine water discharge</v>
          </cell>
          <cell r="F95" t="str">
            <v>Monitoring</v>
          </cell>
          <cell r="G95" t="str">
            <v>North East</v>
          </cell>
          <cell r="I95" t="str">
            <v>Monitoring</v>
          </cell>
          <cell r="J95" t="str">
            <v>Coal Authority Minewater Programme</v>
          </cell>
          <cell r="K95">
            <v>41968</v>
          </cell>
          <cell r="M95">
            <v>373666</v>
          </cell>
          <cell r="N95">
            <v>428525</v>
          </cell>
          <cell r="O95">
            <v>103</v>
          </cell>
          <cell r="P95" t="str">
            <v>SD</v>
          </cell>
          <cell r="Q95" t="str">
            <v>SD 73666 28525</v>
          </cell>
        </row>
        <row r="96">
          <cell r="D96">
            <v>792.2</v>
          </cell>
          <cell r="E96" t="str">
            <v>Upstream Harvey Street</v>
          </cell>
          <cell r="F96" t="str">
            <v>Monitoring</v>
          </cell>
          <cell r="G96" t="str">
            <v>North East</v>
          </cell>
          <cell r="I96" t="str">
            <v>Monitoring</v>
          </cell>
          <cell r="J96" t="str">
            <v>Coal Authority Minewater Programme</v>
          </cell>
          <cell r="K96">
            <v>41968</v>
          </cell>
          <cell r="M96">
            <v>373554</v>
          </cell>
          <cell r="N96">
            <v>427858</v>
          </cell>
          <cell r="O96">
            <v>103</v>
          </cell>
          <cell r="P96" t="str">
            <v>SD</v>
          </cell>
          <cell r="Q96" t="str">
            <v>SD 73554 27858</v>
          </cell>
        </row>
        <row r="97">
          <cell r="D97">
            <v>792.3</v>
          </cell>
          <cell r="E97" t="str">
            <v>Downstream Railway</v>
          </cell>
          <cell r="F97" t="str">
            <v>Monitoring</v>
          </cell>
          <cell r="G97" t="str">
            <v>North East</v>
          </cell>
          <cell r="I97" t="str">
            <v>Monitoring</v>
          </cell>
          <cell r="J97" t="str">
            <v>Coal Authority Minewater Programme</v>
          </cell>
          <cell r="K97">
            <v>41968</v>
          </cell>
          <cell r="M97">
            <v>373599</v>
          </cell>
          <cell r="N97">
            <v>428796</v>
          </cell>
          <cell r="O97">
            <v>103</v>
          </cell>
          <cell r="P97" t="str">
            <v>SD</v>
          </cell>
          <cell r="Q97" t="str">
            <v>SD 73599 28796</v>
          </cell>
        </row>
        <row r="98">
          <cell r="D98">
            <v>792.4</v>
          </cell>
          <cell r="E98" t="str">
            <v>Downstream Madder Mill Wood</v>
          </cell>
          <cell r="F98" t="str">
            <v>Monitoring</v>
          </cell>
          <cell r="G98" t="str">
            <v>North East</v>
          </cell>
          <cell r="I98" t="str">
            <v>Monitoring</v>
          </cell>
          <cell r="J98" t="str">
            <v>Coal Authority Minewater Programme</v>
          </cell>
          <cell r="K98">
            <v>41968</v>
          </cell>
          <cell r="M98">
            <v>373975</v>
          </cell>
          <cell r="N98">
            <v>429696</v>
          </cell>
          <cell r="O98">
            <v>103</v>
          </cell>
          <cell r="P98" t="str">
            <v>SD</v>
          </cell>
          <cell r="Q98" t="str">
            <v>SD 73975 29696</v>
          </cell>
        </row>
        <row r="99">
          <cell r="D99">
            <v>792.5</v>
          </cell>
          <cell r="E99" t="str">
            <v>Downstream Holt Mill Bridge</v>
          </cell>
          <cell r="F99" t="str">
            <v>Monitoring</v>
          </cell>
          <cell r="G99" t="str">
            <v>North East</v>
          </cell>
          <cell r="I99" t="str">
            <v>Monitoring</v>
          </cell>
          <cell r="J99" t="str">
            <v>Coal Authority Minewater Programme</v>
          </cell>
          <cell r="K99">
            <v>41968</v>
          </cell>
          <cell r="M99">
            <v>373656</v>
          </cell>
          <cell r="N99">
            <v>430448</v>
          </cell>
          <cell r="O99">
            <v>103</v>
          </cell>
          <cell r="P99" t="str">
            <v>SD</v>
          </cell>
          <cell r="Q99" t="str">
            <v>SD 73656 30448</v>
          </cell>
        </row>
        <row r="100">
          <cell r="D100">
            <v>792.6</v>
          </cell>
          <cell r="E100" t="str">
            <v>Downstream Fiddler's Wood</v>
          </cell>
          <cell r="F100" t="str">
            <v>Monitoring</v>
          </cell>
          <cell r="G100" t="str">
            <v>North East</v>
          </cell>
          <cell r="I100" t="str">
            <v>Monitoring</v>
          </cell>
          <cell r="J100" t="str">
            <v>Coal Authority Minewater Programme</v>
          </cell>
          <cell r="K100">
            <v>41968</v>
          </cell>
          <cell r="M100">
            <v>374141</v>
          </cell>
          <cell r="N100">
            <v>431649</v>
          </cell>
          <cell r="O100">
            <v>103</v>
          </cell>
          <cell r="P100" t="str">
            <v>SD</v>
          </cell>
          <cell r="Q100" t="str">
            <v>SD 74141 31649</v>
          </cell>
        </row>
        <row r="101">
          <cell r="D101">
            <v>328.1</v>
          </cell>
          <cell r="E101" t="str">
            <v>Former Haigh Sough Discharge, now pumping station</v>
          </cell>
          <cell r="F101" t="str">
            <v>Pumped Passive</v>
          </cell>
          <cell r="G101" t="str">
            <v>North West</v>
          </cell>
          <cell r="H101" t="str">
            <v>Wigan - River Douglas</v>
          </cell>
          <cell r="I101" t="str">
            <v>Mine Water Treatment</v>
          </cell>
          <cell r="J101" t="str">
            <v>Coal Authority Minewater Programme</v>
          </cell>
          <cell r="K101">
            <v>36161</v>
          </cell>
          <cell r="L101" t="str">
            <v>359407-017</v>
          </cell>
          <cell r="M101">
            <v>359074</v>
          </cell>
          <cell r="N101">
            <v>407153</v>
          </cell>
          <cell r="O101">
            <v>108</v>
          </cell>
          <cell r="P101" t="str">
            <v>SD</v>
          </cell>
          <cell r="Q101" t="str">
            <v>SD 59074 07153</v>
          </cell>
        </row>
        <row r="102">
          <cell r="D102">
            <v>328.2</v>
          </cell>
          <cell r="E102" t="str">
            <v>Raw Minewater Transfer Pumps</v>
          </cell>
          <cell r="F102" t="str">
            <v>Pumped Passive</v>
          </cell>
          <cell r="G102" t="str">
            <v>North West</v>
          </cell>
          <cell r="H102" t="str">
            <v>Wigan - River Douglas</v>
          </cell>
          <cell r="I102" t="str">
            <v>Mine Water Treatment</v>
          </cell>
          <cell r="J102" t="str">
            <v>Coal Authority Minewater Programme</v>
          </cell>
          <cell r="K102">
            <v>36161</v>
          </cell>
          <cell r="M102">
            <v>359077</v>
          </cell>
          <cell r="N102">
            <v>407160</v>
          </cell>
          <cell r="O102">
            <v>108</v>
          </cell>
          <cell r="P102" t="str">
            <v>SD</v>
          </cell>
          <cell r="Q102" t="str">
            <v>SD 59077 07160</v>
          </cell>
        </row>
        <row r="103">
          <cell r="D103">
            <v>328.3</v>
          </cell>
          <cell r="E103" t="str">
            <v>Settling Ponds 3 in total</v>
          </cell>
          <cell r="F103" t="str">
            <v>Pumped Passive</v>
          </cell>
          <cell r="G103" t="str">
            <v>North West</v>
          </cell>
          <cell r="H103" t="str">
            <v>Wigan - River Douglas</v>
          </cell>
          <cell r="I103" t="str">
            <v>Mine Water Treatment</v>
          </cell>
          <cell r="J103" t="str">
            <v>Coal Authority Minewater Programme</v>
          </cell>
          <cell r="K103">
            <v>36161</v>
          </cell>
          <cell r="M103">
            <v>359620</v>
          </cell>
          <cell r="N103">
            <v>407140</v>
          </cell>
          <cell r="O103">
            <v>108</v>
          </cell>
          <cell r="P103" t="str">
            <v>SD</v>
          </cell>
          <cell r="Q103" t="str">
            <v>SD 59620 07140</v>
          </cell>
        </row>
        <row r="104">
          <cell r="D104">
            <v>328.4</v>
          </cell>
          <cell r="E104" t="str">
            <v>Reed Beds 3</v>
          </cell>
          <cell r="F104" t="str">
            <v>Pumped Passive</v>
          </cell>
          <cell r="G104" t="str">
            <v>North West</v>
          </cell>
          <cell r="H104" t="str">
            <v>Wigan - River Douglas</v>
          </cell>
          <cell r="I104" t="str">
            <v>Mine Water Treatment</v>
          </cell>
          <cell r="J104" t="str">
            <v>Coal Authority Minewater Programme</v>
          </cell>
          <cell r="K104">
            <v>36161</v>
          </cell>
          <cell r="M104">
            <v>359580</v>
          </cell>
          <cell r="N104">
            <v>407050</v>
          </cell>
          <cell r="O104">
            <v>108</v>
          </cell>
          <cell r="P104" t="str">
            <v>SD</v>
          </cell>
          <cell r="Q104" t="str">
            <v>SD 59580 07050</v>
          </cell>
        </row>
        <row r="105">
          <cell r="D105">
            <v>328.5</v>
          </cell>
          <cell r="E105" t="str">
            <v>Consented Discharge</v>
          </cell>
          <cell r="F105" t="str">
            <v>Pumped Passive</v>
          </cell>
          <cell r="G105" t="str">
            <v>North West</v>
          </cell>
          <cell r="H105" t="str">
            <v>Wigan - River Douglas</v>
          </cell>
          <cell r="I105" t="str">
            <v>Mine Water Treatment</v>
          </cell>
          <cell r="J105" t="str">
            <v>Coal Authority Minewater Programme</v>
          </cell>
          <cell r="K105">
            <v>36161</v>
          </cell>
          <cell r="M105">
            <v>359559</v>
          </cell>
          <cell r="N105">
            <v>406976</v>
          </cell>
          <cell r="O105">
            <v>108</v>
          </cell>
          <cell r="P105" t="str">
            <v>SD</v>
          </cell>
          <cell r="Q105" t="str">
            <v>SD 59559 06976</v>
          </cell>
        </row>
        <row r="106">
          <cell r="D106">
            <v>328.6</v>
          </cell>
          <cell r="E106" t="str">
            <v>Settlement Pond 1 Out</v>
          </cell>
          <cell r="F106" t="str">
            <v>Pumped Passive</v>
          </cell>
          <cell r="G106" t="str">
            <v>North West</v>
          </cell>
          <cell r="H106" t="str">
            <v>Wigan - River Douglas</v>
          </cell>
          <cell r="I106" t="str">
            <v>Mine Water Treatment</v>
          </cell>
          <cell r="J106" t="str">
            <v>Coal Authority Minewater Programme</v>
          </cell>
          <cell r="K106">
            <v>36161</v>
          </cell>
          <cell r="M106">
            <v>359590</v>
          </cell>
          <cell r="N106">
            <v>407155</v>
          </cell>
          <cell r="O106">
            <v>108</v>
          </cell>
          <cell r="P106" t="str">
            <v>SD</v>
          </cell>
          <cell r="Q106" t="str">
            <v>SD 59590 07155</v>
          </cell>
        </row>
        <row r="107">
          <cell r="D107">
            <v>328.7</v>
          </cell>
          <cell r="E107" t="str">
            <v>Settlement Pond 2 Out</v>
          </cell>
          <cell r="F107" t="str">
            <v>Pumped Passive</v>
          </cell>
          <cell r="G107" t="str">
            <v>North West</v>
          </cell>
          <cell r="H107" t="str">
            <v>Wigan - River Douglas</v>
          </cell>
          <cell r="I107" t="str">
            <v>Mine Water Treatment</v>
          </cell>
          <cell r="J107" t="str">
            <v>Coal Authority Minewater Programme</v>
          </cell>
          <cell r="K107">
            <v>36161</v>
          </cell>
          <cell r="M107">
            <v>359640</v>
          </cell>
          <cell r="N107">
            <v>407120</v>
          </cell>
          <cell r="O107">
            <v>108</v>
          </cell>
          <cell r="P107" t="str">
            <v>SD</v>
          </cell>
          <cell r="Q107" t="str">
            <v>SD 59640 07120</v>
          </cell>
        </row>
        <row r="108">
          <cell r="D108">
            <v>328.8</v>
          </cell>
          <cell r="E108" t="str">
            <v>Reed Bed 1 Outlet</v>
          </cell>
          <cell r="F108" t="str">
            <v>Pumped Passive</v>
          </cell>
          <cell r="G108" t="str">
            <v>North West</v>
          </cell>
          <cell r="H108" t="str">
            <v>Wigan - River Douglas</v>
          </cell>
          <cell r="I108" t="str">
            <v>Mine Water Treatment</v>
          </cell>
          <cell r="J108" t="str">
            <v>Coal Authority Minewater Programme</v>
          </cell>
          <cell r="K108">
            <v>36161</v>
          </cell>
          <cell r="M108">
            <v>359580</v>
          </cell>
          <cell r="N108">
            <v>407060</v>
          </cell>
          <cell r="O108">
            <v>108</v>
          </cell>
          <cell r="P108" t="str">
            <v>SD</v>
          </cell>
          <cell r="Q108" t="str">
            <v>SD 59580 07060</v>
          </cell>
        </row>
        <row r="109">
          <cell r="D109">
            <v>280.10000000000002</v>
          </cell>
          <cell r="E109" t="str">
            <v>Yard Seam B/H</v>
          </cell>
          <cell r="F109" t="str">
            <v>Monitoring</v>
          </cell>
          <cell r="G109" t="str">
            <v>North East</v>
          </cell>
          <cell r="H109" t="str">
            <v>Blythe</v>
          </cell>
          <cell r="I109" t="str">
            <v>Monitoring</v>
          </cell>
          <cell r="J109" t="str">
            <v>Area Rising Minewater</v>
          </cell>
          <cell r="K109">
            <v>36192</v>
          </cell>
          <cell r="M109">
            <v>432942</v>
          </cell>
          <cell r="N109">
            <v>577360</v>
          </cell>
          <cell r="O109">
            <v>88</v>
          </cell>
          <cell r="P109" t="str">
            <v>NZ</v>
          </cell>
          <cell r="Q109" t="str">
            <v>NZ 32942 77360</v>
          </cell>
        </row>
        <row r="110">
          <cell r="D110">
            <v>152.1</v>
          </cell>
          <cell r="E110" t="str">
            <v>No.1 Shaft</v>
          </cell>
          <cell r="F110" t="str">
            <v>Monitoring</v>
          </cell>
          <cell r="G110" t="str">
            <v>North West</v>
          </cell>
          <cell r="H110" t="str">
            <v>Tyldersley Irwell Zone</v>
          </cell>
          <cell r="I110" t="str">
            <v>Monitoring</v>
          </cell>
          <cell r="J110" t="str">
            <v>Area Rising Minewater</v>
          </cell>
          <cell r="K110">
            <v>35217</v>
          </cell>
          <cell r="L110" t="str">
            <v>370399-002</v>
          </cell>
          <cell r="M110">
            <v>370458</v>
          </cell>
          <cell r="N110">
            <v>399940</v>
          </cell>
          <cell r="O110">
            <v>109</v>
          </cell>
          <cell r="P110" t="str">
            <v>SJ</v>
          </cell>
          <cell r="Q110" t="str">
            <v>SJ 70458 99940</v>
          </cell>
        </row>
        <row r="111">
          <cell r="D111">
            <v>152.19999999999999</v>
          </cell>
          <cell r="E111" t="str">
            <v>No.2 Shaft</v>
          </cell>
          <cell r="F111" t="str">
            <v>Monitoring</v>
          </cell>
          <cell r="G111" t="str">
            <v>North West</v>
          </cell>
          <cell r="H111" t="str">
            <v>Tyldersley Irwell Zone</v>
          </cell>
          <cell r="I111" t="str">
            <v>Monitoring</v>
          </cell>
          <cell r="J111" t="str">
            <v>Area Rising Minewater</v>
          </cell>
          <cell r="K111">
            <v>35217</v>
          </cell>
          <cell r="L111" t="str">
            <v>370399-003</v>
          </cell>
          <cell r="M111">
            <v>370550</v>
          </cell>
          <cell r="N111">
            <v>399930</v>
          </cell>
          <cell r="O111">
            <v>109</v>
          </cell>
          <cell r="P111" t="str">
            <v>SJ</v>
          </cell>
          <cell r="Q111" t="str">
            <v>SJ 70550 99930</v>
          </cell>
        </row>
        <row r="112">
          <cell r="D112">
            <v>574.1</v>
          </cell>
          <cell r="E112" t="str">
            <v>Discharge</v>
          </cell>
          <cell r="F112" t="str">
            <v>Monitoring</v>
          </cell>
          <cell r="G112" t="str">
            <v>North East</v>
          </cell>
          <cell r="H112" t="str">
            <v>West Tyneside</v>
          </cell>
          <cell r="I112" t="str">
            <v>Monitoring</v>
          </cell>
          <cell r="J112" t="str">
            <v>Hazard E955</v>
          </cell>
          <cell r="K112">
            <v>37460</v>
          </cell>
          <cell r="L112" t="str">
            <v>416564-012</v>
          </cell>
          <cell r="M112">
            <v>416654</v>
          </cell>
          <cell r="N112">
            <v>564367</v>
          </cell>
          <cell r="O112">
            <v>88</v>
          </cell>
          <cell r="P112" t="str">
            <v>NZ</v>
          </cell>
          <cell r="Q112" t="str">
            <v>NZ 16654 64367</v>
          </cell>
        </row>
        <row r="113">
          <cell r="D113">
            <v>574.20000000000005</v>
          </cell>
          <cell r="E113" t="str">
            <v>Outlet M/H</v>
          </cell>
          <cell r="F113" t="str">
            <v>Monitoring</v>
          </cell>
          <cell r="G113" t="str">
            <v>North East</v>
          </cell>
          <cell r="H113" t="str">
            <v>West Tyneside</v>
          </cell>
          <cell r="I113" t="str">
            <v>Monitoring</v>
          </cell>
          <cell r="J113" t="str">
            <v>Hazard E955</v>
          </cell>
          <cell r="K113">
            <v>37460</v>
          </cell>
          <cell r="L113" t="str">
            <v>416564-012 near</v>
          </cell>
          <cell r="M113">
            <v>416845</v>
          </cell>
          <cell r="N113">
            <v>564366</v>
          </cell>
          <cell r="O113">
            <v>88</v>
          </cell>
          <cell r="P113" t="str">
            <v>NZ</v>
          </cell>
          <cell r="Q113" t="str">
            <v>NZ 16845 64366</v>
          </cell>
        </row>
        <row r="114">
          <cell r="D114">
            <v>749.1</v>
          </cell>
          <cell r="E114" t="str">
            <v>Meiklehill Wee Borehole</v>
          </cell>
          <cell r="F114" t="str">
            <v>Monitoring</v>
          </cell>
          <cell r="G114" t="str">
            <v>Scotland</v>
          </cell>
          <cell r="H114" t="str">
            <v>North Lanarkshire</v>
          </cell>
          <cell r="I114" t="str">
            <v>Monitoring</v>
          </cell>
          <cell r="J114" t="str">
            <v>Area Rising Minewater</v>
          </cell>
          <cell r="K114">
            <v>39763</v>
          </cell>
          <cell r="M114">
            <v>268079</v>
          </cell>
          <cell r="N114">
            <v>670278</v>
          </cell>
          <cell r="O114">
            <v>64</v>
          </cell>
          <cell r="P114" t="str">
            <v>NS</v>
          </cell>
          <cell r="Q114" t="str">
            <v>NS 68079 70278</v>
          </cell>
        </row>
        <row r="115">
          <cell r="D115">
            <v>609.1</v>
          </cell>
          <cell r="E115" t="str">
            <v>Discharge</v>
          </cell>
          <cell r="F115" t="str">
            <v>Monitoring</v>
          </cell>
          <cell r="G115" t="str">
            <v>North East</v>
          </cell>
          <cell r="H115" t="str">
            <v>West Of Wear</v>
          </cell>
          <cell r="I115" t="str">
            <v>Monitoring</v>
          </cell>
          <cell r="J115" t="str">
            <v>Area Rising Minewater</v>
          </cell>
          <cell r="K115">
            <v>37687</v>
          </cell>
          <cell r="M115">
            <v>427533</v>
          </cell>
          <cell r="N115">
            <v>543963</v>
          </cell>
          <cell r="O115">
            <v>88</v>
          </cell>
          <cell r="P115" t="str">
            <v>NZ</v>
          </cell>
          <cell r="Q115" t="str">
            <v>NZ 27533 43963</v>
          </cell>
        </row>
        <row r="116">
          <cell r="D116">
            <v>667.1</v>
          </cell>
          <cell r="E116" t="str">
            <v>No.4 Shaft</v>
          </cell>
          <cell r="F116" t="str">
            <v>Monitoring</v>
          </cell>
          <cell r="G116" t="str">
            <v>East Midlands</v>
          </cell>
          <cell r="H116" t="str">
            <v>Lower Erewash Valley</v>
          </cell>
          <cell r="I116" t="str">
            <v>Monitoring</v>
          </cell>
          <cell r="J116" t="str">
            <v>Area Rising Minewater</v>
          </cell>
          <cell r="K116">
            <v>38129</v>
          </cell>
          <cell r="L116" t="str">
            <v>453343-003</v>
          </cell>
          <cell r="O116">
            <v>129</v>
          </cell>
          <cell r="P116" t="str">
            <v>SK</v>
          </cell>
          <cell r="Q116" t="str">
            <v>SK 53202 43710</v>
          </cell>
        </row>
        <row r="117">
          <cell r="D117">
            <v>759.1</v>
          </cell>
          <cell r="E117" t="str">
            <v>Top Hard Borehole</v>
          </cell>
          <cell r="F117" t="str">
            <v>Monitoring</v>
          </cell>
          <cell r="G117" t="str">
            <v>East Midlands</v>
          </cell>
          <cell r="H117" t="str">
            <v>South Notts</v>
          </cell>
          <cell r="I117" t="str">
            <v>Monitoring</v>
          </cell>
          <cell r="J117" t="str">
            <v>Area Rising</v>
          </cell>
          <cell r="K117">
            <v>40150</v>
          </cell>
          <cell r="M117">
            <v>452561</v>
          </cell>
          <cell r="N117">
            <v>346292</v>
          </cell>
          <cell r="O117">
            <v>129</v>
          </cell>
          <cell r="P117" t="str">
            <v>SK</v>
          </cell>
          <cell r="Q117" t="str">
            <v>SK 52561 46292</v>
          </cell>
        </row>
        <row r="118">
          <cell r="D118">
            <v>458.1</v>
          </cell>
          <cell r="E118" t="str">
            <v xml:space="preserve">No.1 Uc Shaft </v>
          </cell>
          <cell r="F118" t="str">
            <v>Monitoring</v>
          </cell>
          <cell r="G118" t="str">
            <v>East Midlands</v>
          </cell>
          <cell r="H118" t="str">
            <v>Leicestershire</v>
          </cell>
          <cell r="I118" t="str">
            <v>Monitoring</v>
          </cell>
          <cell r="J118" t="str">
            <v>Area Rising Minewater</v>
          </cell>
          <cell r="K118">
            <v>36773</v>
          </cell>
          <cell r="L118" t="str">
            <v>444308-003</v>
          </cell>
          <cell r="M118">
            <v>444408</v>
          </cell>
          <cell r="N118">
            <v>308655</v>
          </cell>
          <cell r="O118">
            <v>140</v>
          </cell>
          <cell r="P118" t="str">
            <v>SK</v>
          </cell>
          <cell r="Q118" t="str">
            <v>SK 44408 08655</v>
          </cell>
        </row>
        <row r="119">
          <cell r="D119">
            <v>458.2</v>
          </cell>
          <cell r="E119" t="str">
            <v>No.2 Dc Shaft</v>
          </cell>
          <cell r="F119" t="str">
            <v>Monitoring</v>
          </cell>
          <cell r="G119" t="str">
            <v>East Midlands</v>
          </cell>
          <cell r="H119" t="str">
            <v>Leicestershire</v>
          </cell>
          <cell r="I119" t="str">
            <v>Monitoring</v>
          </cell>
          <cell r="J119" t="str">
            <v>Area Rising Minewater</v>
          </cell>
          <cell r="K119">
            <v>36773</v>
          </cell>
          <cell r="L119" t="str">
            <v>444308-004</v>
          </cell>
          <cell r="M119">
            <v>444399</v>
          </cell>
          <cell r="N119">
            <v>308634</v>
          </cell>
          <cell r="O119">
            <v>140</v>
          </cell>
          <cell r="P119" t="str">
            <v>SK</v>
          </cell>
          <cell r="Q119" t="str">
            <v>SK 44399 08634</v>
          </cell>
        </row>
        <row r="120">
          <cell r="D120">
            <v>458.3</v>
          </cell>
          <cell r="E120" t="str">
            <v>No.3 Jacky Pit</v>
          </cell>
          <cell r="F120" t="str">
            <v>Monitoring</v>
          </cell>
          <cell r="G120" t="str">
            <v>East Midlands</v>
          </cell>
          <cell r="H120" t="str">
            <v>Leicestershire</v>
          </cell>
          <cell r="I120" t="str">
            <v>Monitoring</v>
          </cell>
          <cell r="J120" t="str">
            <v>Area Rising Minewater</v>
          </cell>
          <cell r="K120">
            <v>36773</v>
          </cell>
          <cell r="L120" t="str">
            <v>444308-001</v>
          </cell>
          <cell r="M120">
            <v>444376</v>
          </cell>
          <cell r="N120">
            <v>308580</v>
          </cell>
          <cell r="O120">
            <v>140</v>
          </cell>
          <cell r="P120" t="str">
            <v>SK</v>
          </cell>
          <cell r="Q120" t="str">
            <v>SK 44376 08580</v>
          </cell>
        </row>
        <row r="121">
          <cell r="D121">
            <v>458.4</v>
          </cell>
          <cell r="E121" t="str">
            <v>No.4 Old Pumping Shaft</v>
          </cell>
          <cell r="F121" t="str">
            <v>Monitoring</v>
          </cell>
          <cell r="G121" t="str">
            <v>East Midlands</v>
          </cell>
          <cell r="H121" t="str">
            <v>Leicestershire</v>
          </cell>
          <cell r="I121" t="str">
            <v>Monitoring</v>
          </cell>
          <cell r="J121" t="str">
            <v>Area Rising Minewater</v>
          </cell>
          <cell r="K121">
            <v>36773</v>
          </cell>
          <cell r="L121" t="str">
            <v>444308-002</v>
          </cell>
          <cell r="M121">
            <v>444432</v>
          </cell>
          <cell r="N121">
            <v>308663</v>
          </cell>
          <cell r="O121">
            <v>140</v>
          </cell>
          <cell r="P121" t="str">
            <v>SK</v>
          </cell>
          <cell r="Q121" t="str">
            <v>SK 44432 08663</v>
          </cell>
        </row>
        <row r="122">
          <cell r="D122">
            <v>774.1</v>
          </cell>
          <cell r="E122" t="str">
            <v>Wester Saft</v>
          </cell>
          <cell r="F122" t="str">
            <v>Monitoring</v>
          </cell>
          <cell r="G122" t="str">
            <v>Scotland</v>
          </cell>
          <cell r="H122" t="str">
            <v>Central Fife</v>
          </cell>
          <cell r="I122" t="str">
            <v>Monitoring</v>
          </cell>
          <cell r="J122" t="str">
            <v>Investigation of Day Level</v>
          </cell>
          <cell r="K122">
            <v>40841</v>
          </cell>
          <cell r="L122" t="str">
            <v>307688-017</v>
          </cell>
          <cell r="M122">
            <v>307880</v>
          </cell>
          <cell r="N122">
            <v>688573</v>
          </cell>
          <cell r="O122">
            <v>65</v>
          </cell>
          <cell r="P122" t="str">
            <v>NT</v>
          </cell>
          <cell r="Q122" t="str">
            <v>NT 07880 88573</v>
          </cell>
        </row>
        <row r="123">
          <cell r="D123">
            <v>493.1</v>
          </cell>
          <cell r="E123" t="str">
            <v>Dysart Main B/H</v>
          </cell>
          <cell r="F123" t="str">
            <v>Monitoring</v>
          </cell>
          <cell r="G123" t="str">
            <v>Scotland</v>
          </cell>
          <cell r="H123" t="str">
            <v>East Fife</v>
          </cell>
          <cell r="I123" t="str">
            <v>Monitoring</v>
          </cell>
          <cell r="J123" t="str">
            <v>Area Rising Minewater</v>
          </cell>
          <cell r="K123">
            <v>36929</v>
          </cell>
          <cell r="M123">
            <v>330614</v>
          </cell>
          <cell r="N123">
            <v>701393</v>
          </cell>
          <cell r="O123">
            <v>59</v>
          </cell>
          <cell r="P123" t="str">
            <v>NO</v>
          </cell>
          <cell r="Q123" t="str">
            <v>NO 30614 01393</v>
          </cell>
        </row>
        <row r="124">
          <cell r="D124">
            <v>492.1</v>
          </cell>
          <cell r="E124" t="str">
            <v>Dysart Main B/H</v>
          </cell>
          <cell r="F124" t="str">
            <v>Monitoring</v>
          </cell>
          <cell r="G124" t="str">
            <v>Scotland</v>
          </cell>
          <cell r="H124" t="str">
            <v>East Fife</v>
          </cell>
          <cell r="I124" t="str">
            <v>Monitoring</v>
          </cell>
          <cell r="J124" t="str">
            <v>Area Rising Minewater</v>
          </cell>
          <cell r="K124">
            <v>36929</v>
          </cell>
          <cell r="M124">
            <v>330500</v>
          </cell>
          <cell r="N124">
            <v>699400</v>
          </cell>
          <cell r="O124">
            <v>59</v>
          </cell>
          <cell r="P124" t="str">
            <v>NT</v>
          </cell>
          <cell r="Q124" t="str">
            <v>NT 30500 99400</v>
          </cell>
        </row>
        <row r="125">
          <cell r="D125">
            <v>242.1</v>
          </cell>
          <cell r="E125" t="str">
            <v>Shaft</v>
          </cell>
          <cell r="F125" t="str">
            <v>Monitoring</v>
          </cell>
          <cell r="G125" t="str">
            <v>Scotland</v>
          </cell>
          <cell r="H125" t="str">
            <v>East Fife</v>
          </cell>
          <cell r="I125" t="str">
            <v>Monitoring</v>
          </cell>
          <cell r="J125" t="str">
            <v>Area Rising Minewater</v>
          </cell>
          <cell r="K125">
            <v>35704</v>
          </cell>
          <cell r="L125" t="str">
            <v>330694-010</v>
          </cell>
          <cell r="M125">
            <v>330412</v>
          </cell>
          <cell r="N125">
            <v>694068</v>
          </cell>
          <cell r="O125">
            <v>59</v>
          </cell>
          <cell r="P125" t="str">
            <v>NT</v>
          </cell>
          <cell r="Q125" t="str">
            <v>NT 30412 94068</v>
          </cell>
        </row>
        <row r="126">
          <cell r="D126">
            <v>413.1</v>
          </cell>
          <cell r="E126" t="str">
            <v>Kirkconnel Splint B/H</v>
          </cell>
          <cell r="F126" t="str">
            <v>Monitoring</v>
          </cell>
          <cell r="G126" t="str">
            <v>Scotland</v>
          </cell>
          <cell r="H126" t="str">
            <v>Kirkconnel</v>
          </cell>
          <cell r="I126" t="str">
            <v>Public Safety</v>
          </cell>
          <cell r="J126" t="str">
            <v>Hazard H1887</v>
          </cell>
          <cell r="K126">
            <v>36588</v>
          </cell>
          <cell r="M126">
            <v>273612</v>
          </cell>
          <cell r="N126">
            <v>611094</v>
          </cell>
          <cell r="O126">
            <v>71</v>
          </cell>
          <cell r="P126" t="str">
            <v>NS</v>
          </cell>
          <cell r="Q126" t="str">
            <v>NS 73612 11094</v>
          </cell>
        </row>
        <row r="127">
          <cell r="D127">
            <v>529.1</v>
          </cell>
          <cell r="E127" t="str">
            <v>Adit B/H</v>
          </cell>
          <cell r="F127" t="str">
            <v>Monitoring</v>
          </cell>
          <cell r="G127" t="str">
            <v>Scotland</v>
          </cell>
          <cell r="H127" t="str">
            <v>Blindwells</v>
          </cell>
          <cell r="I127" t="str">
            <v>Monitoring</v>
          </cell>
          <cell r="J127" t="str">
            <v>Area Rising Minewater</v>
          </cell>
          <cell r="K127">
            <v>37140</v>
          </cell>
          <cell r="M127">
            <v>339852</v>
          </cell>
          <cell r="N127">
            <v>673768</v>
          </cell>
          <cell r="O127">
            <v>66</v>
          </cell>
          <cell r="P127" t="str">
            <v>NT</v>
          </cell>
          <cell r="Q127" t="str">
            <v>NT 39852 73768</v>
          </cell>
        </row>
        <row r="128">
          <cell r="D128">
            <v>227.1</v>
          </cell>
          <cell r="E128" t="str">
            <v>No.1 Adit (Upper)</v>
          </cell>
          <cell r="F128" t="str">
            <v>Monitoring</v>
          </cell>
          <cell r="G128" t="str">
            <v>North West</v>
          </cell>
          <cell r="H128" t="str">
            <v>Upper Yorkshire Calder</v>
          </cell>
          <cell r="I128" t="str">
            <v>Monitoring</v>
          </cell>
          <cell r="J128" t="str">
            <v>Hazard H172</v>
          </cell>
          <cell r="K128">
            <v>35612</v>
          </cell>
          <cell r="L128" t="str">
            <v>390426-005</v>
          </cell>
          <cell r="M128">
            <v>390400</v>
          </cell>
          <cell r="N128">
            <v>426431</v>
          </cell>
          <cell r="O128">
            <v>103</v>
          </cell>
          <cell r="P128" t="str">
            <v>SD</v>
          </cell>
          <cell r="Q128" t="str">
            <v>SD 90400 26431</v>
          </cell>
        </row>
        <row r="129">
          <cell r="D129">
            <v>227.2</v>
          </cell>
          <cell r="E129" t="str">
            <v>No.2 Adit (Lower)</v>
          </cell>
          <cell r="F129" t="str">
            <v>Monitoring</v>
          </cell>
          <cell r="G129" t="str">
            <v>North West</v>
          </cell>
          <cell r="H129" t="str">
            <v>Upper Yorkshire Calder</v>
          </cell>
          <cell r="I129" t="str">
            <v>Monitoring</v>
          </cell>
          <cell r="J129" t="str">
            <v>Hazard H172</v>
          </cell>
          <cell r="K129">
            <v>35612</v>
          </cell>
          <cell r="L129" t="str">
            <v>390426-007</v>
          </cell>
          <cell r="M129">
            <v>390394</v>
          </cell>
          <cell r="N129">
            <v>426323</v>
          </cell>
          <cell r="O129">
            <v>103</v>
          </cell>
          <cell r="P129" t="str">
            <v>SD</v>
          </cell>
          <cell r="Q129" t="str">
            <v>SD 90394 26323</v>
          </cell>
        </row>
        <row r="130">
          <cell r="D130">
            <v>227.3</v>
          </cell>
          <cell r="E130" t="str">
            <v xml:space="preserve">No.2 Adit Discharge </v>
          </cell>
          <cell r="F130" t="str">
            <v>Monitoring</v>
          </cell>
          <cell r="G130" t="str">
            <v>North West</v>
          </cell>
          <cell r="H130" t="str">
            <v>Upper Yorkshire Calder</v>
          </cell>
          <cell r="I130" t="str">
            <v>Monitoring</v>
          </cell>
          <cell r="J130" t="str">
            <v>Hazard H172</v>
          </cell>
          <cell r="K130">
            <v>35612</v>
          </cell>
          <cell r="L130" t="str">
            <v>390426-007 near</v>
          </cell>
          <cell r="M130">
            <v>390406</v>
          </cell>
          <cell r="N130">
            <v>426301</v>
          </cell>
          <cell r="O130">
            <v>103</v>
          </cell>
          <cell r="P130" t="str">
            <v>SD</v>
          </cell>
          <cell r="Q130" t="str">
            <v>SD 90406 26301</v>
          </cell>
        </row>
        <row r="131">
          <cell r="D131">
            <v>197.1</v>
          </cell>
          <cell r="E131" t="str">
            <v>Thorncliffe B/H</v>
          </cell>
          <cell r="F131" t="str">
            <v>Monitoring</v>
          </cell>
          <cell r="G131" t="str">
            <v>Yorkshire</v>
          </cell>
          <cell r="H131" t="str">
            <v>Yorkshire Zone 5</v>
          </cell>
          <cell r="I131" t="str">
            <v>Monitoring</v>
          </cell>
          <cell r="J131" t="str">
            <v>Area Investigation - Ramsden Recommendation</v>
          </cell>
          <cell r="K131">
            <v>35551</v>
          </cell>
          <cell r="M131">
            <v>442585</v>
          </cell>
          <cell r="N131">
            <v>394850</v>
          </cell>
          <cell r="O131">
            <v>111</v>
          </cell>
          <cell r="P131" t="str">
            <v>SK</v>
          </cell>
          <cell r="Q131" t="str">
            <v>SK 42585 94850</v>
          </cell>
        </row>
        <row r="132">
          <cell r="D132">
            <v>700.1</v>
          </cell>
          <cell r="E132" t="str">
            <v>Old Pumping B/H</v>
          </cell>
          <cell r="F132" t="str">
            <v>Monitoring</v>
          </cell>
          <cell r="G132" t="str">
            <v>North East</v>
          </cell>
          <cell r="H132" t="str">
            <v>West Tyneside</v>
          </cell>
          <cell r="I132" t="str">
            <v>Monitoring</v>
          </cell>
          <cell r="J132" t="str">
            <v>Area Rising Minewater</v>
          </cell>
          <cell r="K132">
            <v>38560</v>
          </cell>
          <cell r="M132">
            <v>377668</v>
          </cell>
          <cell r="N132">
            <v>564483</v>
          </cell>
          <cell r="O132">
            <v>87</v>
          </cell>
          <cell r="P132" t="str">
            <v>NY</v>
          </cell>
          <cell r="Q132" t="str">
            <v>NY 77668 64483</v>
          </cell>
        </row>
        <row r="133">
          <cell r="D133">
            <v>645.1</v>
          </cell>
          <cell r="E133" t="str">
            <v>Discharge</v>
          </cell>
          <cell r="F133" t="str">
            <v>Monitoring</v>
          </cell>
          <cell r="G133" t="str">
            <v>North East</v>
          </cell>
          <cell r="H133" t="str">
            <v>West Of Wear Mid Durham</v>
          </cell>
          <cell r="I133" t="str">
            <v>Monitoring</v>
          </cell>
          <cell r="J133" t="str">
            <v>Area Rising Minewater</v>
          </cell>
          <cell r="K133">
            <v>38004</v>
          </cell>
          <cell r="M133">
            <v>417531</v>
          </cell>
          <cell r="N133">
            <v>552903</v>
          </cell>
          <cell r="O133">
            <v>88</v>
          </cell>
          <cell r="P133" t="str">
            <v>NZ</v>
          </cell>
          <cell r="Q133" t="str">
            <v>NZ 17531 52903</v>
          </cell>
        </row>
        <row r="134">
          <cell r="D134">
            <v>652.1</v>
          </cell>
          <cell r="E134" t="str">
            <v>Shafton B/H</v>
          </cell>
          <cell r="F134" t="str">
            <v>Monitoring</v>
          </cell>
          <cell r="G134" t="str">
            <v>Yorkshire</v>
          </cell>
          <cell r="H134" t="str">
            <v>Yorkshire Zone 6</v>
          </cell>
          <cell r="I134" t="str">
            <v>Monitoring</v>
          </cell>
          <cell r="J134" t="str">
            <v>Area Rising Minewater</v>
          </cell>
          <cell r="K134">
            <v>38037</v>
          </cell>
          <cell r="M134">
            <v>448698</v>
          </cell>
          <cell r="N134">
            <v>402602</v>
          </cell>
          <cell r="O134">
            <v>111</v>
          </cell>
          <cell r="P134" t="str">
            <v>SE</v>
          </cell>
          <cell r="Q134" t="str">
            <v>SE 48698 02602</v>
          </cell>
        </row>
        <row r="135">
          <cell r="D135">
            <v>10.1</v>
          </cell>
          <cell r="E135" t="str">
            <v>No.4 Shaft</v>
          </cell>
          <cell r="F135" t="str">
            <v>Monitoring</v>
          </cell>
          <cell r="G135" t="str">
            <v>Yorkshire</v>
          </cell>
          <cell r="H135" t="str">
            <v>Yorkshire Zone 5</v>
          </cell>
          <cell r="I135" t="str">
            <v>Monitoring</v>
          </cell>
          <cell r="J135" t="str">
            <v>Cars</v>
          </cell>
          <cell r="K135">
            <v>34608</v>
          </cell>
          <cell r="L135" t="str">
            <v>436406-009</v>
          </cell>
          <cell r="M135">
            <v>436498</v>
          </cell>
          <cell r="N135">
            <v>406034</v>
          </cell>
          <cell r="O135">
            <v>110</v>
          </cell>
          <cell r="P135" t="str">
            <v>SE</v>
          </cell>
          <cell r="Q135" t="str">
            <v>SE 36498 06034</v>
          </cell>
        </row>
        <row r="136">
          <cell r="D136">
            <v>10.199999999999999</v>
          </cell>
          <cell r="E136" t="str">
            <v>Drift B/H</v>
          </cell>
          <cell r="F136" t="str">
            <v>Monitoring</v>
          </cell>
          <cell r="G136" t="str">
            <v>Yorkshire</v>
          </cell>
          <cell r="H136" t="str">
            <v>Yorkshire Zone 5</v>
          </cell>
          <cell r="I136" t="str">
            <v>Monitoring</v>
          </cell>
          <cell r="J136" t="str">
            <v>Cars</v>
          </cell>
          <cell r="K136">
            <v>34608</v>
          </cell>
          <cell r="L136" t="str">
            <v>436406-011 near</v>
          </cell>
          <cell r="M136">
            <v>436390</v>
          </cell>
          <cell r="N136">
            <v>406049</v>
          </cell>
          <cell r="O136">
            <v>110</v>
          </cell>
          <cell r="P136" t="str">
            <v>SE</v>
          </cell>
          <cell r="Q136" t="str">
            <v>SE 36390 06049</v>
          </cell>
        </row>
        <row r="137">
          <cell r="D137">
            <v>635.1</v>
          </cell>
          <cell r="E137" t="str">
            <v>No.3 Shaft</v>
          </cell>
          <cell r="F137" t="str">
            <v>Monitoring</v>
          </cell>
          <cell r="G137" t="str">
            <v>Scotland</v>
          </cell>
          <cell r="H137" t="str">
            <v>Mid-Ayrshire</v>
          </cell>
          <cell r="I137" t="str">
            <v>Monitoring</v>
          </cell>
          <cell r="J137" t="str">
            <v>Area Rising Minewater</v>
          </cell>
          <cell r="K137">
            <v>37876</v>
          </cell>
          <cell r="L137" t="str">
            <v>252621-003</v>
          </cell>
          <cell r="M137">
            <v>252667</v>
          </cell>
          <cell r="N137">
            <v>621866</v>
          </cell>
          <cell r="O137">
            <v>70</v>
          </cell>
          <cell r="P137" t="str">
            <v>NS</v>
          </cell>
          <cell r="Q137" t="str">
            <v>NS 52667 21866</v>
          </cell>
        </row>
        <row r="138">
          <cell r="D138">
            <v>11.1</v>
          </cell>
          <cell r="E138" t="str">
            <v>No.2 Shaft</v>
          </cell>
          <cell r="F138" t="str">
            <v>Pumped Passive</v>
          </cell>
          <cell r="G138" t="str">
            <v>North East</v>
          </cell>
          <cell r="H138" t="str">
            <v>Blythe</v>
          </cell>
          <cell r="I138" t="str">
            <v>Mine Water Treatment</v>
          </cell>
          <cell r="J138" t="str">
            <v>Cars</v>
          </cell>
          <cell r="K138">
            <v>34608</v>
          </cell>
          <cell r="L138" t="str">
            <v>430582-004</v>
          </cell>
          <cell r="M138">
            <v>430619</v>
          </cell>
          <cell r="N138">
            <v>582281</v>
          </cell>
          <cell r="O138">
            <v>81</v>
          </cell>
          <cell r="P138" t="str">
            <v>NZ</v>
          </cell>
          <cell r="Q138" t="str">
            <v>NZ 30619 82281</v>
          </cell>
        </row>
        <row r="139">
          <cell r="D139">
            <v>11.2</v>
          </cell>
          <cell r="E139" t="str">
            <v>No.3 Shaft</v>
          </cell>
          <cell r="F139" t="str">
            <v>Pumped Passive</v>
          </cell>
          <cell r="G139" t="str">
            <v>North East</v>
          </cell>
          <cell r="H139" t="str">
            <v>Blythe</v>
          </cell>
          <cell r="I139" t="str">
            <v>Mine Water Treatment</v>
          </cell>
          <cell r="J139" t="str">
            <v>Cars</v>
          </cell>
          <cell r="K139">
            <v>34608</v>
          </cell>
          <cell r="L139" t="str">
            <v>430582-005</v>
          </cell>
          <cell r="M139">
            <v>430496</v>
          </cell>
          <cell r="N139">
            <v>582255</v>
          </cell>
          <cell r="O139">
            <v>81</v>
          </cell>
          <cell r="P139" t="str">
            <v>NZ</v>
          </cell>
          <cell r="Q139" t="str">
            <v>NZ 30496 82255</v>
          </cell>
        </row>
        <row r="140">
          <cell r="D140">
            <v>11.25</v>
          </cell>
          <cell r="E140" t="str">
            <v xml:space="preserve">Cascade Top Inlet  </v>
          </cell>
          <cell r="F140" t="str">
            <v>Pumped Passive</v>
          </cell>
          <cell r="G140" t="str">
            <v>North East</v>
          </cell>
          <cell r="H140" t="str">
            <v>Blythe</v>
          </cell>
          <cell r="I140" t="str">
            <v>Mine Water Treatment</v>
          </cell>
          <cell r="J140" t="str">
            <v>Cars</v>
          </cell>
          <cell r="K140">
            <v>42439</v>
          </cell>
          <cell r="M140">
            <v>430388</v>
          </cell>
          <cell r="N140">
            <v>582397</v>
          </cell>
          <cell r="O140">
            <v>81</v>
          </cell>
          <cell r="P140" t="str">
            <v>NZ</v>
          </cell>
          <cell r="Q140" t="str">
            <v>NZ 30388 82397</v>
          </cell>
        </row>
        <row r="141">
          <cell r="D141">
            <v>11.3</v>
          </cell>
          <cell r="E141" t="str">
            <v>Lagoons</v>
          </cell>
          <cell r="F141" t="str">
            <v>Pumped Passive</v>
          </cell>
          <cell r="G141" t="str">
            <v>North East</v>
          </cell>
          <cell r="H141" t="str">
            <v>Blythe</v>
          </cell>
          <cell r="I141" t="str">
            <v>Mine Water Treatment</v>
          </cell>
          <cell r="J141" t="str">
            <v>Cars</v>
          </cell>
          <cell r="K141">
            <v>37834</v>
          </cell>
          <cell r="M141">
            <v>430330</v>
          </cell>
          <cell r="N141">
            <v>582410</v>
          </cell>
          <cell r="O141">
            <v>81</v>
          </cell>
          <cell r="P141" t="str">
            <v>NZ</v>
          </cell>
          <cell r="Q141" t="str">
            <v>NZ 30330 82410</v>
          </cell>
        </row>
        <row r="142">
          <cell r="D142">
            <v>11.4</v>
          </cell>
          <cell r="E142" t="str">
            <v>Sludge Drying Bed</v>
          </cell>
          <cell r="F142" t="str">
            <v>Pumped Passive</v>
          </cell>
          <cell r="G142" t="str">
            <v>North East</v>
          </cell>
          <cell r="H142" t="str">
            <v>Blythe</v>
          </cell>
          <cell r="I142" t="str">
            <v>Mine Water Treatment</v>
          </cell>
          <cell r="J142" t="str">
            <v>Cars</v>
          </cell>
          <cell r="K142">
            <v>37834</v>
          </cell>
          <cell r="M142">
            <v>430250</v>
          </cell>
          <cell r="N142">
            <v>582275</v>
          </cell>
          <cell r="O142">
            <v>81</v>
          </cell>
          <cell r="Q142" t="str">
            <v>NZ 30250 82275</v>
          </cell>
        </row>
        <row r="143">
          <cell r="D143">
            <v>11.45</v>
          </cell>
          <cell r="E143" t="str">
            <v>Reed Bed Inlet</v>
          </cell>
          <cell r="F143" t="str">
            <v>Pumped Passive</v>
          </cell>
          <cell r="G143" t="str">
            <v>North East</v>
          </cell>
          <cell r="H143" t="str">
            <v>Blythe</v>
          </cell>
          <cell r="I143" t="str">
            <v>Mine Water Treatment</v>
          </cell>
          <cell r="J143" t="str">
            <v>Cars</v>
          </cell>
          <cell r="K143">
            <v>37834</v>
          </cell>
          <cell r="M143">
            <v>430310</v>
          </cell>
          <cell r="N143">
            <v>582500</v>
          </cell>
          <cell r="O143">
            <v>81</v>
          </cell>
          <cell r="P143" t="str">
            <v>NZ</v>
          </cell>
          <cell r="Q143" t="str">
            <v>NZ 30310 82500</v>
          </cell>
        </row>
        <row r="144">
          <cell r="D144">
            <v>11.5</v>
          </cell>
          <cell r="E144" t="str">
            <v>Consented Discharge</v>
          </cell>
          <cell r="F144" t="str">
            <v>Pumped Passive</v>
          </cell>
          <cell r="G144" t="str">
            <v>North East</v>
          </cell>
          <cell r="H144" t="str">
            <v>Blythe</v>
          </cell>
          <cell r="I144" t="str">
            <v>Mine Water Treatment</v>
          </cell>
          <cell r="J144" t="str">
            <v>Cars</v>
          </cell>
          <cell r="K144">
            <v>37834</v>
          </cell>
          <cell r="M144">
            <v>430590</v>
          </cell>
          <cell r="N144">
            <v>582510</v>
          </cell>
          <cell r="O144">
            <v>81</v>
          </cell>
          <cell r="P144" t="str">
            <v>NZ</v>
          </cell>
          <cell r="Q144" t="str">
            <v>NZ 30590 82510</v>
          </cell>
        </row>
        <row r="145">
          <cell r="D145">
            <v>11.6</v>
          </cell>
          <cell r="E145" t="str">
            <v>Settlement Pond 1 Outflow (Inlet 1E)</v>
          </cell>
          <cell r="F145" t="str">
            <v>Pumped Passive</v>
          </cell>
          <cell r="G145" t="str">
            <v>North East</v>
          </cell>
          <cell r="H145" t="str">
            <v>Blythe</v>
          </cell>
          <cell r="I145" t="str">
            <v>Mine Water Treatment</v>
          </cell>
          <cell r="J145" t="str">
            <v>Cars</v>
          </cell>
          <cell r="K145">
            <v>37834</v>
          </cell>
          <cell r="M145">
            <v>430370</v>
          </cell>
          <cell r="N145">
            <v>582465</v>
          </cell>
          <cell r="O145">
            <v>81</v>
          </cell>
          <cell r="P145" t="str">
            <v>NZ</v>
          </cell>
          <cell r="Q145" t="str">
            <v>NZ 30370 82465</v>
          </cell>
        </row>
        <row r="146">
          <cell r="D146">
            <v>11.7</v>
          </cell>
          <cell r="E146" t="str">
            <v>Settlement Pond 2 Outflow (INLET 1W)</v>
          </cell>
          <cell r="F146" t="str">
            <v>Pumped Passive</v>
          </cell>
          <cell r="G146" t="str">
            <v>North East</v>
          </cell>
          <cell r="H146" t="str">
            <v>Blythe</v>
          </cell>
          <cell r="I146" t="str">
            <v>Mine Water Treatment</v>
          </cell>
          <cell r="J146" t="str">
            <v>Cars</v>
          </cell>
          <cell r="K146">
            <v>37834</v>
          </cell>
          <cell r="M146">
            <v>430310</v>
          </cell>
          <cell r="N146">
            <v>582350</v>
          </cell>
          <cell r="O146">
            <v>81</v>
          </cell>
          <cell r="P146" t="str">
            <v>NZ</v>
          </cell>
          <cell r="Q146" t="str">
            <v>NZ 30310 82350</v>
          </cell>
        </row>
        <row r="147">
          <cell r="D147">
            <v>11.8</v>
          </cell>
          <cell r="E147" t="str">
            <v>Settlement Pond 3 Outflow (INLET 2E)</v>
          </cell>
          <cell r="F147" t="str">
            <v>Pumped Passive</v>
          </cell>
          <cell r="G147" t="str">
            <v>North East</v>
          </cell>
          <cell r="H147" t="str">
            <v>Blythe</v>
          </cell>
          <cell r="I147" t="str">
            <v>Mine Water Treatment</v>
          </cell>
          <cell r="J147" t="str">
            <v>Cars</v>
          </cell>
          <cell r="K147">
            <v>37834</v>
          </cell>
          <cell r="M147">
            <v>430275</v>
          </cell>
          <cell r="N147">
            <v>582400</v>
          </cell>
          <cell r="O147">
            <v>81</v>
          </cell>
          <cell r="P147" t="str">
            <v>NZ</v>
          </cell>
          <cell r="Q147" t="str">
            <v>NZ 30275 82400</v>
          </cell>
        </row>
        <row r="148">
          <cell r="D148">
            <v>11.9</v>
          </cell>
          <cell r="E148" t="str">
            <v>Settlement Pond 4 Outflow (INLET 2W)</v>
          </cell>
          <cell r="F148" t="str">
            <v>Pumped Passive</v>
          </cell>
          <cell r="G148" t="str">
            <v>North East</v>
          </cell>
          <cell r="H148" t="str">
            <v>Blythe</v>
          </cell>
          <cell r="I148" t="str">
            <v>Mine Water Treatment</v>
          </cell>
          <cell r="J148" t="str">
            <v>Cars</v>
          </cell>
          <cell r="K148">
            <v>37834</v>
          </cell>
          <cell r="M148">
            <v>430260</v>
          </cell>
          <cell r="N148">
            <v>582400</v>
          </cell>
          <cell r="O148">
            <v>81</v>
          </cell>
          <cell r="P148" t="str">
            <v>NZ</v>
          </cell>
          <cell r="Q148" t="str">
            <v>NZ 30260 82400</v>
          </cell>
        </row>
        <row r="149">
          <cell r="D149">
            <v>434.1</v>
          </cell>
          <cell r="E149" t="str">
            <v>B/H'S</v>
          </cell>
          <cell r="F149" t="str">
            <v>Monitoring</v>
          </cell>
          <cell r="G149" t="str">
            <v>West Midlands</v>
          </cell>
          <cell r="H149" t="str">
            <v>West Staffs</v>
          </cell>
          <cell r="I149" t="str">
            <v>Public Safety</v>
          </cell>
          <cell r="J149" t="str">
            <v>Hazard</v>
          </cell>
          <cell r="K149">
            <v>36647</v>
          </cell>
          <cell r="M149">
            <v>380989</v>
          </cell>
          <cell r="N149">
            <v>346606</v>
          </cell>
          <cell r="O149">
            <v>118</v>
          </cell>
          <cell r="P149" t="str">
            <v>SJ</v>
          </cell>
          <cell r="Q149" t="str">
            <v>SJ 80989 46606</v>
          </cell>
        </row>
        <row r="150">
          <cell r="D150">
            <v>325.10000000000002</v>
          </cell>
          <cell r="E150" t="str">
            <v>Coal Burn culvert</v>
          </cell>
          <cell r="F150" t="str">
            <v>Monitoring</v>
          </cell>
          <cell r="G150" t="str">
            <v>North East</v>
          </cell>
          <cell r="H150" t="str">
            <v>Lower Weardale</v>
          </cell>
          <cell r="I150" t="str">
            <v>Monitoring</v>
          </cell>
          <cell r="J150" t="str">
            <v>Area Rising Minewater</v>
          </cell>
          <cell r="K150">
            <v>36161</v>
          </cell>
          <cell r="M150">
            <v>419752</v>
          </cell>
          <cell r="N150">
            <v>529425</v>
          </cell>
          <cell r="O150">
            <v>92</v>
          </cell>
          <cell r="P150" t="str">
            <v>NZ</v>
          </cell>
          <cell r="Q150" t="str">
            <v>NZ 19752 29425</v>
          </cell>
        </row>
        <row r="151">
          <cell r="D151">
            <v>325.2</v>
          </cell>
          <cell r="E151" t="str">
            <v>Dabbleduck Shaft discharge</v>
          </cell>
          <cell r="F151" t="str">
            <v>Monitoring</v>
          </cell>
          <cell r="G151" t="str">
            <v>North East</v>
          </cell>
          <cell r="H151" t="str">
            <v>Lower Weardale</v>
          </cell>
          <cell r="I151" t="str">
            <v>Monitoring</v>
          </cell>
          <cell r="J151" t="str">
            <v>Area Rising Minewater</v>
          </cell>
          <cell r="K151">
            <v>38979</v>
          </cell>
          <cell r="L151" t="str">
            <v>419529-018 to south</v>
          </cell>
          <cell r="M151">
            <v>419532</v>
          </cell>
          <cell r="N151">
            <v>529584</v>
          </cell>
          <cell r="O151">
            <v>92</v>
          </cell>
          <cell r="P151" t="str">
            <v>NZ</v>
          </cell>
          <cell r="Q151" t="str">
            <v>NZ 19532 29584</v>
          </cell>
        </row>
        <row r="152">
          <cell r="D152">
            <v>637.1</v>
          </cell>
          <cell r="E152" t="str">
            <v>Vent</v>
          </cell>
          <cell r="F152" t="str">
            <v>Monitoring</v>
          </cell>
          <cell r="G152" t="str">
            <v>West Midlands</v>
          </cell>
          <cell r="H152" t="str">
            <v>North Staffs</v>
          </cell>
          <cell r="I152" t="str">
            <v>Public Safety</v>
          </cell>
          <cell r="J152" t="str">
            <v>Hazard E1235</v>
          </cell>
          <cell r="K152">
            <v>37904</v>
          </cell>
          <cell r="M152">
            <v>387778</v>
          </cell>
          <cell r="N152">
            <v>359237</v>
          </cell>
          <cell r="O152">
            <v>118</v>
          </cell>
          <cell r="P152" t="str">
            <v>SJ</v>
          </cell>
          <cell r="Q152" t="str">
            <v>SJ 87778 59237</v>
          </cell>
        </row>
        <row r="153">
          <cell r="D153">
            <v>12.1</v>
          </cell>
          <cell r="E153" t="str">
            <v>Vent</v>
          </cell>
          <cell r="F153" t="str">
            <v>Monitoring</v>
          </cell>
          <cell r="G153" t="str">
            <v>Cumbria</v>
          </cell>
          <cell r="H153" t="str">
            <v>Whitehaven</v>
          </cell>
          <cell r="I153" t="str">
            <v>Public Safety</v>
          </cell>
          <cell r="J153" t="str">
            <v>Cars</v>
          </cell>
          <cell r="K153">
            <v>34608</v>
          </cell>
          <cell r="L153" t="str">
            <v>297517-007</v>
          </cell>
          <cell r="M153">
            <v>297338</v>
          </cell>
          <cell r="N153">
            <v>517282</v>
          </cell>
          <cell r="O153">
            <v>89</v>
          </cell>
          <cell r="P153" t="str">
            <v>NX</v>
          </cell>
          <cell r="Q153" t="str">
            <v>NX 97338 17282</v>
          </cell>
        </row>
        <row r="154">
          <cell r="D154">
            <v>14.1</v>
          </cell>
          <cell r="E154" t="str">
            <v>A' Shaft</v>
          </cell>
          <cell r="F154" t="str">
            <v>Monitoring</v>
          </cell>
          <cell r="G154" t="str">
            <v>North East</v>
          </cell>
          <cell r="H154" t="str">
            <v>Blythe</v>
          </cell>
          <cell r="I154" t="str">
            <v>Monitoring</v>
          </cell>
          <cell r="J154" t="str">
            <v>Cars</v>
          </cell>
          <cell r="K154">
            <v>34608</v>
          </cell>
          <cell r="L154" t="str">
            <v>427582-002</v>
          </cell>
          <cell r="M154">
            <v>427370</v>
          </cell>
          <cell r="N154">
            <v>582929</v>
          </cell>
          <cell r="O154">
            <v>81</v>
          </cell>
          <cell r="P154" t="str">
            <v>NZ</v>
          </cell>
          <cell r="Q154" t="str">
            <v>NZ 27370 82929</v>
          </cell>
        </row>
        <row r="155">
          <cell r="D155">
            <v>14.2</v>
          </cell>
          <cell r="E155" t="str">
            <v>B' Shaft North Cap</v>
          </cell>
          <cell r="F155" t="str">
            <v>Monitoring</v>
          </cell>
          <cell r="G155" t="str">
            <v>North East</v>
          </cell>
          <cell r="H155" t="str">
            <v>Blythe</v>
          </cell>
          <cell r="I155" t="str">
            <v>Monitoring</v>
          </cell>
          <cell r="J155" t="str">
            <v>Cars</v>
          </cell>
          <cell r="K155">
            <v>34608</v>
          </cell>
          <cell r="L155" t="str">
            <v>427582-003</v>
          </cell>
          <cell r="M155">
            <v>427384</v>
          </cell>
          <cell r="N155">
            <v>582942</v>
          </cell>
          <cell r="O155">
            <v>81</v>
          </cell>
          <cell r="P155" t="str">
            <v>NZ</v>
          </cell>
          <cell r="Q155" t="str">
            <v>NZ 27384 82942</v>
          </cell>
        </row>
        <row r="156">
          <cell r="D156">
            <v>14.3</v>
          </cell>
          <cell r="E156" t="str">
            <v>B' Shaft South Cap</v>
          </cell>
          <cell r="F156" t="str">
            <v>Monitoring</v>
          </cell>
          <cell r="G156" t="str">
            <v>North East</v>
          </cell>
          <cell r="H156" t="str">
            <v>Blythe</v>
          </cell>
          <cell r="I156" t="str">
            <v>Monitoring</v>
          </cell>
          <cell r="J156" t="str">
            <v>Cars</v>
          </cell>
          <cell r="K156">
            <v>34608</v>
          </cell>
          <cell r="L156" t="str">
            <v>427582-004</v>
          </cell>
          <cell r="M156">
            <v>427388</v>
          </cell>
          <cell r="N156">
            <v>582937</v>
          </cell>
          <cell r="O156">
            <v>81</v>
          </cell>
          <cell r="P156" t="str">
            <v>NZ</v>
          </cell>
          <cell r="Q156" t="str">
            <v>NZ 27388 82937</v>
          </cell>
        </row>
        <row r="157">
          <cell r="D157">
            <v>323.10000000000002</v>
          </cell>
          <cell r="E157" t="str">
            <v>Uc Shaft</v>
          </cell>
          <cell r="F157" t="str">
            <v>Monitoring</v>
          </cell>
          <cell r="G157" t="str">
            <v>North East</v>
          </cell>
          <cell r="H157" t="str">
            <v>Wansbeck</v>
          </cell>
          <cell r="I157" t="str">
            <v>Monitoring</v>
          </cell>
          <cell r="J157" t="str">
            <v>Coal Authority Inspection</v>
          </cell>
          <cell r="K157">
            <v>36220</v>
          </cell>
          <cell r="L157" t="str">
            <v>428584-002</v>
          </cell>
          <cell r="M157">
            <v>428101</v>
          </cell>
          <cell r="N157">
            <v>584799</v>
          </cell>
          <cell r="O157">
            <v>81</v>
          </cell>
          <cell r="P157" t="str">
            <v>NZ</v>
          </cell>
          <cell r="Q157" t="str">
            <v>NZ 28101 84799</v>
          </cell>
        </row>
        <row r="158">
          <cell r="D158">
            <v>323.2</v>
          </cell>
          <cell r="E158" t="str">
            <v>Dc Shaft</v>
          </cell>
          <cell r="F158" t="str">
            <v>Monitoring</v>
          </cell>
          <cell r="G158" t="str">
            <v>North East</v>
          </cell>
          <cell r="H158" t="str">
            <v>Wansbeck</v>
          </cell>
          <cell r="I158" t="str">
            <v>Monitoring</v>
          </cell>
          <cell r="J158" t="str">
            <v>Coal Authority Inspection</v>
          </cell>
          <cell r="K158">
            <v>36220</v>
          </cell>
          <cell r="L158" t="str">
            <v>428584-001</v>
          </cell>
          <cell r="M158">
            <v>428079</v>
          </cell>
          <cell r="N158">
            <v>584782</v>
          </cell>
          <cell r="O158">
            <v>81</v>
          </cell>
          <cell r="P158" t="str">
            <v>NZ</v>
          </cell>
          <cell r="Q158" t="str">
            <v>NZ 28079 84782</v>
          </cell>
        </row>
        <row r="159">
          <cell r="D159">
            <v>618.1</v>
          </cell>
          <cell r="E159" t="str">
            <v>Shaft</v>
          </cell>
          <cell r="F159" t="str">
            <v>Monitoring</v>
          </cell>
          <cell r="G159" t="str">
            <v>Yorkshire</v>
          </cell>
          <cell r="H159" t="str">
            <v>Yorkshire Zone 2</v>
          </cell>
          <cell r="I159" t="str">
            <v>Monitoring</v>
          </cell>
          <cell r="J159" t="str">
            <v>Area Rising Minewater</v>
          </cell>
          <cell r="K159">
            <v>37782</v>
          </cell>
          <cell r="L159" t="str">
            <v>435403-001</v>
          </cell>
          <cell r="M159">
            <v>435273</v>
          </cell>
          <cell r="N159">
            <v>403330</v>
          </cell>
          <cell r="O159">
            <v>111</v>
          </cell>
          <cell r="P159" t="str">
            <v>SE</v>
          </cell>
          <cell r="Q159" t="str">
            <v>SE 35273 03330</v>
          </cell>
        </row>
        <row r="160">
          <cell r="D160">
            <v>618.20000000000005</v>
          </cell>
          <cell r="E160" t="str">
            <v>Discharge</v>
          </cell>
          <cell r="F160" t="str">
            <v>Monitoring</v>
          </cell>
          <cell r="G160" t="str">
            <v>Yorkshire</v>
          </cell>
          <cell r="H160" t="str">
            <v>Yorkshire Zone 2</v>
          </cell>
          <cell r="I160" t="str">
            <v>Monitoring</v>
          </cell>
          <cell r="J160" t="str">
            <v>Area Rising Minewater</v>
          </cell>
          <cell r="K160">
            <v>37782</v>
          </cell>
          <cell r="L160" t="str">
            <v>435403-001 drain from</v>
          </cell>
          <cell r="M160">
            <v>435278</v>
          </cell>
          <cell r="N160">
            <v>403364</v>
          </cell>
          <cell r="O160">
            <v>111</v>
          </cell>
          <cell r="P160" t="str">
            <v>SE</v>
          </cell>
          <cell r="Q160" t="str">
            <v>SE 35278 03364</v>
          </cell>
        </row>
        <row r="161">
          <cell r="D161">
            <v>188.1</v>
          </cell>
          <cell r="E161" t="str">
            <v>Adit Discharge</v>
          </cell>
          <cell r="F161" t="str">
            <v>Monitoring</v>
          </cell>
          <cell r="G161" t="str">
            <v>Yorkshire</v>
          </cell>
          <cell r="H161" t="str">
            <v>Yorkshire Zone 1</v>
          </cell>
          <cell r="I161" t="str">
            <v>Monitoring</v>
          </cell>
          <cell r="J161" t="str">
            <v>Area Investigation - Ramsden Recommendation</v>
          </cell>
          <cell r="K161">
            <v>35521</v>
          </cell>
          <cell r="L161" t="str">
            <v>425411-001</v>
          </cell>
          <cell r="M161">
            <v>425055</v>
          </cell>
          <cell r="N161">
            <v>411643</v>
          </cell>
          <cell r="O161">
            <v>110</v>
          </cell>
          <cell r="P161" t="str">
            <v>SE</v>
          </cell>
          <cell r="Q161" t="str">
            <v>SE 25055 11643</v>
          </cell>
        </row>
        <row r="162">
          <cell r="D162">
            <v>211.1</v>
          </cell>
          <cell r="E162" t="str">
            <v>Borehole</v>
          </cell>
          <cell r="F162" t="str">
            <v>Monitoring</v>
          </cell>
          <cell r="G162" t="str">
            <v>West Midlands</v>
          </cell>
          <cell r="H162" t="str">
            <v>North Staffs</v>
          </cell>
          <cell r="I162" t="str">
            <v>Public Safety</v>
          </cell>
          <cell r="J162" t="str">
            <v>Former British Coal Monitoring Site</v>
          </cell>
          <cell r="K162">
            <v>35582</v>
          </cell>
          <cell r="M162">
            <v>391811</v>
          </cell>
          <cell r="N162">
            <v>345789</v>
          </cell>
          <cell r="O162">
            <v>118</v>
          </cell>
          <cell r="P162" t="str">
            <v>SJ</v>
          </cell>
          <cell r="Q162" t="str">
            <v>SJ 91811 45789</v>
          </cell>
        </row>
        <row r="163">
          <cell r="D163">
            <v>408.1</v>
          </cell>
          <cell r="E163" t="str">
            <v>Winghay Borehole</v>
          </cell>
          <cell r="F163" t="str">
            <v>Monitoring</v>
          </cell>
          <cell r="G163" t="str">
            <v>West Midlands</v>
          </cell>
          <cell r="H163" t="str">
            <v>North Staffs</v>
          </cell>
          <cell r="I163" t="str">
            <v>Monitoring</v>
          </cell>
          <cell r="J163" t="str">
            <v>Area Rising Minewater</v>
          </cell>
          <cell r="K163">
            <v>36373</v>
          </cell>
          <cell r="M163">
            <v>390114</v>
          </cell>
          <cell r="N163">
            <v>346099</v>
          </cell>
          <cell r="O163">
            <v>118</v>
          </cell>
          <cell r="P163" t="str">
            <v>SJ</v>
          </cell>
          <cell r="Q163" t="str">
            <v>SJ 90114 46099</v>
          </cell>
        </row>
        <row r="164">
          <cell r="D164">
            <v>408.2</v>
          </cell>
          <cell r="E164" t="str">
            <v>Rowhurst Borehole</v>
          </cell>
          <cell r="F164" t="str">
            <v>Monitoring</v>
          </cell>
          <cell r="G164" t="str">
            <v>West Midlands</v>
          </cell>
          <cell r="H164" t="str">
            <v>North Staffs</v>
          </cell>
          <cell r="I164" t="str">
            <v>Monitoring</v>
          </cell>
          <cell r="J164" t="str">
            <v>Area Rising Minewater</v>
          </cell>
          <cell r="K164">
            <v>36373</v>
          </cell>
          <cell r="M164">
            <v>390114</v>
          </cell>
          <cell r="N164">
            <v>346099</v>
          </cell>
          <cell r="O164">
            <v>118</v>
          </cell>
          <cell r="P164" t="str">
            <v>SJ</v>
          </cell>
          <cell r="Q164" t="str">
            <v>SJ 90114 46099</v>
          </cell>
        </row>
        <row r="165">
          <cell r="D165">
            <v>134.1</v>
          </cell>
          <cell r="E165" t="str">
            <v>Adit Manhole</v>
          </cell>
          <cell r="F165" t="str">
            <v>Monitoring</v>
          </cell>
          <cell r="G165" t="str">
            <v>South Wales</v>
          </cell>
          <cell r="H165" t="str">
            <v>Gower</v>
          </cell>
          <cell r="I165" t="str">
            <v>Public Safety</v>
          </cell>
          <cell r="J165" t="str">
            <v>Hazard H134</v>
          </cell>
          <cell r="K165">
            <v>35125</v>
          </cell>
          <cell r="L165" t="str">
            <v>256196-018 near</v>
          </cell>
          <cell r="M165">
            <v>256088</v>
          </cell>
          <cell r="N165">
            <v>195992</v>
          </cell>
          <cell r="O165">
            <v>159</v>
          </cell>
          <cell r="P165" t="str">
            <v>SS</v>
          </cell>
          <cell r="Q165" t="str">
            <v>SS 56088 95992</v>
          </cell>
        </row>
        <row r="166">
          <cell r="D166">
            <v>134.19999999999999</v>
          </cell>
          <cell r="E166" t="str">
            <v>Discharge</v>
          </cell>
          <cell r="F166" t="str">
            <v>Monitoring</v>
          </cell>
          <cell r="G166" t="str">
            <v>South Wales</v>
          </cell>
          <cell r="H166" t="str">
            <v>Gower</v>
          </cell>
          <cell r="I166" t="str">
            <v>Public Safety</v>
          </cell>
          <cell r="J166" t="str">
            <v>Hazard H134</v>
          </cell>
          <cell r="K166">
            <v>35125</v>
          </cell>
          <cell r="L166" t="str">
            <v>256196-018</v>
          </cell>
          <cell r="M166">
            <v>256039</v>
          </cell>
          <cell r="N166">
            <v>196049</v>
          </cell>
          <cell r="O166">
            <v>159</v>
          </cell>
          <cell r="P166" t="str">
            <v>SS</v>
          </cell>
          <cell r="Q166" t="str">
            <v>SS 56039 96049</v>
          </cell>
        </row>
        <row r="167">
          <cell r="D167">
            <v>161.1</v>
          </cell>
          <cell r="E167" t="str">
            <v>No.1 Shaft</v>
          </cell>
          <cell r="F167" t="str">
            <v>Monitoring</v>
          </cell>
          <cell r="G167" t="str">
            <v>North West</v>
          </cell>
          <cell r="H167" t="str">
            <v>Leigh Zone</v>
          </cell>
          <cell r="I167" t="str">
            <v>Monitoring</v>
          </cell>
          <cell r="J167" t="str">
            <v>Cars</v>
          </cell>
          <cell r="K167">
            <v>35462</v>
          </cell>
          <cell r="L167" t="str">
            <v>363399-004</v>
          </cell>
          <cell r="M167">
            <v>363282</v>
          </cell>
          <cell r="N167">
            <v>399652</v>
          </cell>
          <cell r="O167">
            <v>109</v>
          </cell>
          <cell r="P167" t="str">
            <v>SJ</v>
          </cell>
          <cell r="Q167" t="str">
            <v>SJ 63282 99652</v>
          </cell>
        </row>
        <row r="168">
          <cell r="D168">
            <v>161.19999999999999</v>
          </cell>
          <cell r="E168" t="str">
            <v>No.2 Shaft</v>
          </cell>
          <cell r="F168" t="str">
            <v>Monitoring</v>
          </cell>
          <cell r="G168" t="str">
            <v>North West</v>
          </cell>
          <cell r="H168" t="str">
            <v>Leigh Zone</v>
          </cell>
          <cell r="I168" t="str">
            <v>Monitoring</v>
          </cell>
          <cell r="J168" t="str">
            <v>Cars</v>
          </cell>
          <cell r="K168">
            <v>35462</v>
          </cell>
          <cell r="L168" t="str">
            <v>363399-003</v>
          </cell>
          <cell r="M168">
            <v>363310</v>
          </cell>
          <cell r="N168">
            <v>399690</v>
          </cell>
          <cell r="O168">
            <v>109</v>
          </cell>
          <cell r="P168" t="str">
            <v>SJ</v>
          </cell>
          <cell r="Q168" t="str">
            <v>SJ 63310 99690</v>
          </cell>
        </row>
        <row r="169">
          <cell r="D169">
            <v>161.30000000000001</v>
          </cell>
          <cell r="E169" t="str">
            <v>No.3 Shaft</v>
          </cell>
          <cell r="F169" t="str">
            <v>Monitoring</v>
          </cell>
          <cell r="G169" t="str">
            <v>North West</v>
          </cell>
          <cell r="H169" t="str">
            <v>Leigh Zone</v>
          </cell>
          <cell r="I169" t="str">
            <v>Monitoring</v>
          </cell>
          <cell r="J169" t="str">
            <v>Cars</v>
          </cell>
          <cell r="K169">
            <v>35462</v>
          </cell>
          <cell r="L169" t="str">
            <v>363399-002</v>
          </cell>
          <cell r="M169">
            <v>363284</v>
          </cell>
          <cell r="N169">
            <v>399712</v>
          </cell>
          <cell r="O169">
            <v>109</v>
          </cell>
          <cell r="P169" t="str">
            <v>SJ</v>
          </cell>
          <cell r="Q169" t="str">
            <v>SJ 63284 99712</v>
          </cell>
        </row>
        <row r="170">
          <cell r="D170">
            <v>161.4</v>
          </cell>
          <cell r="E170" t="str">
            <v>No.4 Shaft</v>
          </cell>
          <cell r="F170" t="str">
            <v>Monitoring</v>
          </cell>
          <cell r="G170" t="str">
            <v>North West</v>
          </cell>
          <cell r="H170" t="str">
            <v>Leigh Zone</v>
          </cell>
          <cell r="I170" t="str">
            <v>Monitoring</v>
          </cell>
          <cell r="J170" t="str">
            <v>Cars</v>
          </cell>
          <cell r="K170">
            <v>35462</v>
          </cell>
          <cell r="L170" t="str">
            <v>363399-001</v>
          </cell>
          <cell r="M170">
            <v>363320</v>
          </cell>
          <cell r="N170">
            <v>399733</v>
          </cell>
          <cell r="O170">
            <v>109</v>
          </cell>
          <cell r="P170" t="str">
            <v>SJ</v>
          </cell>
          <cell r="Q170" t="str">
            <v>SJ 63320 99733</v>
          </cell>
        </row>
        <row r="171">
          <cell r="D171">
            <v>161.5</v>
          </cell>
          <cell r="E171" t="str">
            <v>No.5 Shaft</v>
          </cell>
          <cell r="F171" t="str">
            <v>Monitoring</v>
          </cell>
          <cell r="G171" t="str">
            <v>North West</v>
          </cell>
          <cell r="H171" t="str">
            <v>Leigh Zone</v>
          </cell>
          <cell r="I171" t="str">
            <v>Monitoring</v>
          </cell>
          <cell r="J171" t="str">
            <v>Cars</v>
          </cell>
          <cell r="K171">
            <v>35462</v>
          </cell>
          <cell r="L171" t="str">
            <v>363399-005</v>
          </cell>
          <cell r="M171">
            <v>363386</v>
          </cell>
          <cell r="N171">
            <v>399709</v>
          </cell>
          <cell r="O171">
            <v>109</v>
          </cell>
          <cell r="P171" t="str">
            <v>SJ</v>
          </cell>
          <cell r="Q171" t="str">
            <v>SJ 63386 99709</v>
          </cell>
        </row>
        <row r="172">
          <cell r="D172">
            <v>178.1</v>
          </cell>
          <cell r="E172" t="str">
            <v>Ince Yard / Binn B/H</v>
          </cell>
          <cell r="F172" t="str">
            <v>Monitoring</v>
          </cell>
          <cell r="G172" t="str">
            <v>North West</v>
          </cell>
          <cell r="H172" t="str">
            <v>Leigh Zone</v>
          </cell>
          <cell r="I172" t="str">
            <v>Monitoring</v>
          </cell>
          <cell r="J172" t="str">
            <v>Area Mine Gas Investigation</v>
          </cell>
          <cell r="K172">
            <v>35916</v>
          </cell>
          <cell r="M172">
            <v>363417</v>
          </cell>
          <cell r="N172">
            <v>400424</v>
          </cell>
          <cell r="O172">
            <v>109</v>
          </cell>
          <cell r="P172" t="str">
            <v>SD</v>
          </cell>
          <cell r="Q172" t="str">
            <v>SD 63417 00424</v>
          </cell>
        </row>
        <row r="173">
          <cell r="D173">
            <v>178.2</v>
          </cell>
          <cell r="E173" t="str">
            <v>Ince Yard / Binn B/H</v>
          </cell>
          <cell r="F173" t="str">
            <v>Monitoring</v>
          </cell>
          <cell r="G173" t="str">
            <v>North West</v>
          </cell>
          <cell r="H173" t="str">
            <v>Leigh Zone</v>
          </cell>
          <cell r="I173" t="str">
            <v>Monitoring</v>
          </cell>
          <cell r="J173" t="str">
            <v>Area Mine Gas Investigation</v>
          </cell>
          <cell r="K173">
            <v>35916</v>
          </cell>
          <cell r="M173">
            <v>363113</v>
          </cell>
          <cell r="N173">
            <v>400401</v>
          </cell>
          <cell r="O173">
            <v>109</v>
          </cell>
          <cell r="P173" t="str">
            <v>SD</v>
          </cell>
          <cell r="Q173" t="str">
            <v>SD 63113 00401</v>
          </cell>
        </row>
        <row r="174">
          <cell r="D174">
            <v>567.1</v>
          </cell>
          <cell r="E174" t="str">
            <v>M/H</v>
          </cell>
          <cell r="F174" t="str">
            <v>Monitoring</v>
          </cell>
          <cell r="G174" t="str">
            <v>South Wales</v>
          </cell>
          <cell r="H174" t="str">
            <v>Lwyd Valley</v>
          </cell>
          <cell r="I174" t="str">
            <v>Monitoring</v>
          </cell>
          <cell r="J174" t="str">
            <v>Area Rising Minewater</v>
          </cell>
          <cell r="K174">
            <v>37391</v>
          </cell>
          <cell r="M174">
            <v>321470</v>
          </cell>
          <cell r="N174">
            <v>211953</v>
          </cell>
          <cell r="O174">
            <v>161</v>
          </cell>
          <cell r="P174" t="str">
            <v>SO</v>
          </cell>
          <cell r="Q174" t="str">
            <v>SO 21470 11953</v>
          </cell>
        </row>
        <row r="175">
          <cell r="D175">
            <v>567.20000000000005</v>
          </cell>
          <cell r="E175" t="str">
            <v>Outfall</v>
          </cell>
          <cell r="F175" t="str">
            <v>Monitoring</v>
          </cell>
          <cell r="G175" t="str">
            <v>South Wales</v>
          </cell>
          <cell r="H175" t="str">
            <v>Lwyd Valley</v>
          </cell>
          <cell r="I175" t="str">
            <v>Monitoring</v>
          </cell>
          <cell r="J175" t="str">
            <v>Area Rising Minewater</v>
          </cell>
          <cell r="K175">
            <v>37391</v>
          </cell>
          <cell r="M175">
            <v>321500</v>
          </cell>
          <cell r="N175">
            <v>212100</v>
          </cell>
          <cell r="O175">
            <v>161</v>
          </cell>
          <cell r="P175" t="str">
            <v>SO</v>
          </cell>
          <cell r="Q175" t="str">
            <v>SO 21500 12100</v>
          </cell>
        </row>
        <row r="176">
          <cell r="D176">
            <v>432.1</v>
          </cell>
          <cell r="E176" t="str">
            <v>No.1 Dc Shaft</v>
          </cell>
          <cell r="F176" t="str">
            <v>Monitoring</v>
          </cell>
          <cell r="G176" t="str">
            <v>Scotland</v>
          </cell>
          <cell r="H176" t="str">
            <v>Bilston Glen</v>
          </cell>
          <cell r="I176" t="str">
            <v>Monitoring</v>
          </cell>
          <cell r="J176" t="str">
            <v>Area Rising Minewater</v>
          </cell>
          <cell r="K176">
            <v>36680</v>
          </cell>
          <cell r="L176" t="str">
            <v>327665-004</v>
          </cell>
          <cell r="M176">
            <v>327269</v>
          </cell>
          <cell r="N176">
            <v>665076</v>
          </cell>
          <cell r="O176">
            <v>66</v>
          </cell>
          <cell r="P176" t="str">
            <v>NT</v>
          </cell>
          <cell r="Q176" t="str">
            <v>NT 27269 65076</v>
          </cell>
        </row>
        <row r="177">
          <cell r="D177">
            <v>98.1</v>
          </cell>
          <cell r="E177" t="str">
            <v>No.1 Shaft</v>
          </cell>
          <cell r="F177" t="str">
            <v>Monitoring</v>
          </cell>
          <cell r="G177" t="str">
            <v>North West</v>
          </cell>
          <cell r="H177" t="str">
            <v>Yarrow Valley</v>
          </cell>
          <cell r="I177" t="str">
            <v>Public Safety</v>
          </cell>
          <cell r="J177" t="str">
            <v>Cars</v>
          </cell>
          <cell r="K177">
            <v>34731</v>
          </cell>
          <cell r="L177" t="str">
            <v>357414-013</v>
          </cell>
          <cell r="M177">
            <v>357070</v>
          </cell>
          <cell r="N177">
            <v>414979</v>
          </cell>
          <cell r="O177">
            <v>108</v>
          </cell>
          <cell r="P177" t="str">
            <v>SD</v>
          </cell>
          <cell r="Q177" t="str">
            <v>SD 57070 14979</v>
          </cell>
        </row>
        <row r="178">
          <cell r="D178">
            <v>98.2</v>
          </cell>
          <cell r="E178" t="str">
            <v>No.2 Shaft</v>
          </cell>
          <cell r="F178" t="str">
            <v>Monitoring</v>
          </cell>
          <cell r="G178" t="str">
            <v>North West</v>
          </cell>
          <cell r="H178" t="str">
            <v>Yarrow Valley</v>
          </cell>
          <cell r="I178" t="str">
            <v>Public Safety</v>
          </cell>
          <cell r="J178" t="str">
            <v>Cars</v>
          </cell>
          <cell r="K178">
            <v>34731</v>
          </cell>
          <cell r="L178" t="str">
            <v>357415-007</v>
          </cell>
          <cell r="M178">
            <v>357038</v>
          </cell>
          <cell r="N178">
            <v>415016</v>
          </cell>
          <cell r="O178">
            <v>108</v>
          </cell>
          <cell r="P178" t="str">
            <v>SD</v>
          </cell>
          <cell r="Q178" t="str">
            <v>SD 57038 15016</v>
          </cell>
        </row>
        <row r="179">
          <cell r="D179">
            <v>98.3</v>
          </cell>
          <cell r="E179" t="str">
            <v>Drybones Shaft</v>
          </cell>
          <cell r="F179" t="str">
            <v>Monitoring</v>
          </cell>
          <cell r="G179" t="str">
            <v>North West</v>
          </cell>
          <cell r="H179" t="str">
            <v>Yarrow Valley</v>
          </cell>
          <cell r="I179" t="str">
            <v>Public Safety</v>
          </cell>
          <cell r="J179" t="str">
            <v>Cars</v>
          </cell>
          <cell r="K179">
            <v>34731</v>
          </cell>
          <cell r="L179" t="str">
            <v>357414-014</v>
          </cell>
          <cell r="M179">
            <v>357065</v>
          </cell>
          <cell r="N179">
            <v>414943</v>
          </cell>
          <cell r="O179">
            <v>108</v>
          </cell>
          <cell r="P179" t="str">
            <v>SD</v>
          </cell>
          <cell r="Q179" t="str">
            <v>SD 57065 14943</v>
          </cell>
        </row>
        <row r="180">
          <cell r="D180">
            <v>400.1</v>
          </cell>
          <cell r="E180" t="str">
            <v>No.3 Borehole</v>
          </cell>
          <cell r="F180" t="str">
            <v>Monitoring</v>
          </cell>
          <cell r="G180" t="str">
            <v>Yorkshire</v>
          </cell>
          <cell r="H180" t="str">
            <v>Yorkshire Zone 13</v>
          </cell>
          <cell r="I180" t="str">
            <v>Monitoring</v>
          </cell>
          <cell r="J180" t="str">
            <v>Former British Coal Monitoring Site</v>
          </cell>
          <cell r="K180">
            <v>36373</v>
          </cell>
          <cell r="M180">
            <v>456000</v>
          </cell>
          <cell r="N180">
            <v>433600</v>
          </cell>
          <cell r="O180">
            <v>105</v>
          </cell>
          <cell r="P180" t="str">
            <v>SE</v>
          </cell>
          <cell r="Q180" t="str">
            <v>SE 56000 33600</v>
          </cell>
        </row>
        <row r="181">
          <cell r="D181">
            <v>594.1</v>
          </cell>
          <cell r="E181" t="str">
            <v>Black Vein B/H</v>
          </cell>
          <cell r="F181" t="str">
            <v>Monitoring</v>
          </cell>
          <cell r="G181" t="str">
            <v>South Wales</v>
          </cell>
          <cell r="H181" t="str">
            <v>Lower Ebbw Valley</v>
          </cell>
          <cell r="I181" t="str">
            <v>Monitoring</v>
          </cell>
          <cell r="J181" t="str">
            <v>Area Rising Minewater</v>
          </cell>
          <cell r="K181">
            <v>37641</v>
          </cell>
          <cell r="M181">
            <v>322629</v>
          </cell>
          <cell r="N181">
            <v>191283</v>
          </cell>
          <cell r="O181">
            <v>171</v>
          </cell>
          <cell r="P181" t="str">
            <v>ST</v>
          </cell>
          <cell r="Q181" t="str">
            <v>ST 22629 91283</v>
          </cell>
        </row>
        <row r="182">
          <cell r="D182">
            <v>544.1</v>
          </cell>
          <cell r="E182" t="str">
            <v>Upstream Weir</v>
          </cell>
          <cell r="F182" t="str">
            <v>Monitoring</v>
          </cell>
          <cell r="G182" t="str">
            <v>North West</v>
          </cell>
          <cell r="H182" t="str">
            <v>Rossendale</v>
          </cell>
          <cell r="I182" t="str">
            <v>Monitoring</v>
          </cell>
          <cell r="J182" t="str">
            <v>Area Rising Minewater</v>
          </cell>
          <cell r="K182">
            <v>37184</v>
          </cell>
          <cell r="M182">
            <v>386516</v>
          </cell>
          <cell r="N182">
            <v>427670</v>
          </cell>
          <cell r="O182">
            <v>103</v>
          </cell>
          <cell r="P182" t="str">
            <v>SD</v>
          </cell>
          <cell r="Q182" t="str">
            <v>SD 86516 27670</v>
          </cell>
        </row>
        <row r="183">
          <cell r="D183">
            <v>544.20000000000005</v>
          </cell>
          <cell r="E183" t="str">
            <v>Discharge</v>
          </cell>
          <cell r="F183" t="str">
            <v>Monitoring</v>
          </cell>
          <cell r="G183" t="str">
            <v>North West</v>
          </cell>
          <cell r="H183" t="str">
            <v>Rossendale</v>
          </cell>
          <cell r="I183" t="str">
            <v>Monitoring</v>
          </cell>
          <cell r="J183" t="str">
            <v>Area Rising Minewater</v>
          </cell>
          <cell r="K183">
            <v>37184</v>
          </cell>
          <cell r="L183" t="str">
            <v>386427-005/006/007 near</v>
          </cell>
          <cell r="M183">
            <v>386540</v>
          </cell>
          <cell r="N183">
            <v>427685</v>
          </cell>
          <cell r="O183">
            <v>103</v>
          </cell>
          <cell r="P183" t="str">
            <v>SD</v>
          </cell>
          <cell r="Q183" t="str">
            <v>SD 86540 27685</v>
          </cell>
        </row>
        <row r="184">
          <cell r="D184">
            <v>544.29999999999995</v>
          </cell>
          <cell r="E184" t="str">
            <v>Downstream Weir</v>
          </cell>
          <cell r="F184" t="str">
            <v>Monitoring</v>
          </cell>
          <cell r="G184" t="str">
            <v>North West</v>
          </cell>
          <cell r="H184" t="str">
            <v>Rossendale</v>
          </cell>
          <cell r="I184" t="str">
            <v>Monitoring</v>
          </cell>
          <cell r="J184" t="str">
            <v>Area Rising Minewater</v>
          </cell>
          <cell r="K184">
            <v>37184</v>
          </cell>
          <cell r="M184">
            <v>386641</v>
          </cell>
          <cell r="N184">
            <v>427863</v>
          </cell>
          <cell r="O184">
            <v>103</v>
          </cell>
          <cell r="P184" t="str">
            <v>SD</v>
          </cell>
          <cell r="Q184" t="str">
            <v>SD 86641 27863</v>
          </cell>
        </row>
        <row r="185">
          <cell r="D185">
            <v>638.1</v>
          </cell>
          <cell r="E185" t="str">
            <v>No.1 Shaft</v>
          </cell>
          <cell r="F185" t="str">
            <v>Monitoring</v>
          </cell>
          <cell r="G185" t="str">
            <v>Scotland</v>
          </cell>
          <cell r="H185" t="str">
            <v>Renfrewshire</v>
          </cell>
          <cell r="I185" t="str">
            <v>Public Safety</v>
          </cell>
          <cell r="J185" t="str">
            <v>Hazard H3696</v>
          </cell>
          <cell r="K185">
            <v>37904</v>
          </cell>
          <cell r="L185" t="str">
            <v>241661-001</v>
          </cell>
          <cell r="M185">
            <v>241253</v>
          </cell>
          <cell r="N185">
            <v>661016</v>
          </cell>
          <cell r="O185">
            <v>64</v>
          </cell>
          <cell r="P185" t="str">
            <v>NS</v>
          </cell>
          <cell r="Q185" t="str">
            <v>NS 41253 61016</v>
          </cell>
        </row>
        <row r="186">
          <cell r="D186">
            <v>246.1</v>
          </cell>
          <cell r="E186" t="str">
            <v>Pumping Shaft</v>
          </cell>
          <cell r="F186" t="str">
            <v>Monitoring</v>
          </cell>
          <cell r="G186" t="str">
            <v>East Midlands</v>
          </cell>
          <cell r="H186" t="str">
            <v>North East Derbyshire</v>
          </cell>
          <cell r="I186" t="str">
            <v>Monitoring</v>
          </cell>
          <cell r="J186" t="str">
            <v>Area Rising Minewater</v>
          </cell>
          <cell r="K186">
            <v>35735</v>
          </cell>
          <cell r="L186" t="str">
            <v>444378-001</v>
          </cell>
          <cell r="M186">
            <v>444517</v>
          </cell>
          <cell r="N186">
            <v>378099</v>
          </cell>
          <cell r="O186">
            <v>120</v>
          </cell>
          <cell r="P186" t="str">
            <v>SK</v>
          </cell>
          <cell r="Q186" t="str">
            <v>SK 44517 78099</v>
          </cell>
        </row>
        <row r="187">
          <cell r="D187">
            <v>775.1</v>
          </cell>
          <cell r="E187" t="str">
            <v>No2 Rhondda Seam Borehole</v>
          </cell>
          <cell r="F187" t="str">
            <v>Monitoring</v>
          </cell>
          <cell r="G187" t="str">
            <v>South Wales</v>
          </cell>
          <cell r="H187" t="str">
            <v>Neath Valley</v>
          </cell>
          <cell r="I187" t="str">
            <v>Monitoring</v>
          </cell>
          <cell r="J187" t="str">
            <v>Investigation of Day Level</v>
          </cell>
          <cell r="K187">
            <v>40841</v>
          </cell>
          <cell r="M187">
            <v>280432.90000000002</v>
          </cell>
          <cell r="N187">
            <v>201970.6</v>
          </cell>
          <cell r="O187">
            <v>170</v>
          </cell>
          <cell r="P187" t="str">
            <v>SN</v>
          </cell>
          <cell r="Q187" t="str">
            <v>SN 432.9 970.6</v>
          </cell>
        </row>
        <row r="188">
          <cell r="D188">
            <v>260.10000000000002</v>
          </cell>
          <cell r="E188" t="str">
            <v>New Drift</v>
          </cell>
          <cell r="F188" t="str">
            <v>Monitoring</v>
          </cell>
          <cell r="G188" t="str">
            <v>South Wales</v>
          </cell>
          <cell r="H188" t="str">
            <v>Dulais/Neath Valleys</v>
          </cell>
          <cell r="I188" t="str">
            <v>Monitoring</v>
          </cell>
          <cell r="J188" t="str">
            <v>Cars</v>
          </cell>
          <cell r="K188">
            <v>34608</v>
          </cell>
          <cell r="L188" t="str">
            <v>278203-007</v>
          </cell>
          <cell r="M188">
            <v>278342</v>
          </cell>
          <cell r="N188">
            <v>203136</v>
          </cell>
          <cell r="O188">
            <v>170</v>
          </cell>
          <cell r="P188" t="str">
            <v>SN</v>
          </cell>
          <cell r="Q188" t="str">
            <v>SN 78342 03136</v>
          </cell>
        </row>
        <row r="189">
          <cell r="D189">
            <v>156.1</v>
          </cell>
          <cell r="E189" t="str">
            <v>Adit</v>
          </cell>
          <cell r="F189" t="str">
            <v>Monitoring</v>
          </cell>
          <cell r="G189" t="str">
            <v>South Wales</v>
          </cell>
          <cell r="H189" t="str">
            <v>Dulais/Neath Valleys</v>
          </cell>
          <cell r="I189" t="str">
            <v>Monitoring</v>
          </cell>
          <cell r="J189" t="str">
            <v>Coal Authority Instruction</v>
          </cell>
          <cell r="K189">
            <v>35309</v>
          </cell>
          <cell r="L189" t="str">
            <v>279204-001</v>
          </cell>
          <cell r="M189">
            <v>279599</v>
          </cell>
          <cell r="N189">
            <v>204945</v>
          </cell>
          <cell r="O189">
            <v>170</v>
          </cell>
          <cell r="P189" t="str">
            <v>SN</v>
          </cell>
          <cell r="Q189" t="str">
            <v>SN 79599 04945</v>
          </cell>
        </row>
        <row r="190">
          <cell r="D190">
            <v>156.19999999999999</v>
          </cell>
          <cell r="E190" t="str">
            <v>Discharge</v>
          </cell>
          <cell r="F190" t="str">
            <v>Monitoring</v>
          </cell>
          <cell r="G190" t="str">
            <v>South Wales</v>
          </cell>
          <cell r="H190" t="str">
            <v>Dulais/Neath Valleys</v>
          </cell>
          <cell r="I190" t="str">
            <v>Monitoring</v>
          </cell>
          <cell r="J190" t="str">
            <v>Coal Authority Instruction</v>
          </cell>
          <cell r="K190">
            <v>35309</v>
          </cell>
          <cell r="L190" t="str">
            <v>279204-001 near</v>
          </cell>
          <cell r="M190">
            <v>279571</v>
          </cell>
          <cell r="N190">
            <v>204872</v>
          </cell>
          <cell r="O190">
            <v>170</v>
          </cell>
          <cell r="P190" t="str">
            <v>SN</v>
          </cell>
          <cell r="Q190" t="str">
            <v>SN 79571 04872</v>
          </cell>
        </row>
        <row r="191">
          <cell r="D191">
            <v>537.1</v>
          </cell>
          <cell r="E191" t="str">
            <v>Adit Discharge</v>
          </cell>
          <cell r="F191" t="str">
            <v>Passive</v>
          </cell>
          <cell r="G191" t="str">
            <v>South Wales</v>
          </cell>
          <cell r="H191" t="str">
            <v>Lwyd Valley</v>
          </cell>
          <cell r="I191" t="str">
            <v>Mine Water Treatment</v>
          </cell>
          <cell r="J191" t="str">
            <v>Coal Authority Minewater Programme</v>
          </cell>
          <cell r="K191">
            <v>37173</v>
          </cell>
          <cell r="L191" t="str">
            <v>324208-006</v>
          </cell>
          <cell r="M191">
            <v>324560</v>
          </cell>
          <cell r="N191">
            <v>208930</v>
          </cell>
          <cell r="O191">
            <v>161</v>
          </cell>
          <cell r="P191" t="str">
            <v>SO</v>
          </cell>
        </row>
        <row r="192">
          <cell r="D192">
            <v>537.20000000000005</v>
          </cell>
          <cell r="E192" t="str">
            <v>Reed Beds 3</v>
          </cell>
          <cell r="F192" t="str">
            <v>Passive</v>
          </cell>
          <cell r="G192" t="str">
            <v>South Wales</v>
          </cell>
          <cell r="H192" t="str">
            <v>Lwyd Valley</v>
          </cell>
          <cell r="I192" t="str">
            <v>Mine Water Treatment</v>
          </cell>
          <cell r="J192" t="str">
            <v>Coal Authority Minewater Programme</v>
          </cell>
          <cell r="K192">
            <v>37173</v>
          </cell>
          <cell r="M192">
            <v>324560</v>
          </cell>
          <cell r="N192">
            <v>208930</v>
          </cell>
          <cell r="O192">
            <v>161</v>
          </cell>
          <cell r="P192" t="str">
            <v>SO</v>
          </cell>
          <cell r="Q192" t="str">
            <v>SO 24560 08930</v>
          </cell>
        </row>
        <row r="193">
          <cell r="D193">
            <v>537.29999999999995</v>
          </cell>
          <cell r="E193" t="str">
            <v>Consented Discharge</v>
          </cell>
          <cell r="F193" t="str">
            <v>Passive</v>
          </cell>
          <cell r="G193" t="str">
            <v>South Wales</v>
          </cell>
          <cell r="H193" t="str">
            <v>Lwyd Valley</v>
          </cell>
          <cell r="I193" t="str">
            <v>Mine Water Treatment</v>
          </cell>
          <cell r="J193" t="str">
            <v>Coal Authority Minewater Programme</v>
          </cell>
          <cell r="K193">
            <v>37173</v>
          </cell>
          <cell r="M193">
            <v>324755</v>
          </cell>
          <cell r="N193">
            <v>208880</v>
          </cell>
          <cell r="O193">
            <v>161</v>
          </cell>
          <cell r="P193" t="str">
            <v>SO</v>
          </cell>
          <cell r="Q193" t="str">
            <v>SO 24755 08880</v>
          </cell>
        </row>
        <row r="194">
          <cell r="D194">
            <v>537.4</v>
          </cell>
          <cell r="E194" t="str">
            <v>Reed Bed 1 Outflow</v>
          </cell>
          <cell r="F194" t="str">
            <v>Passive</v>
          </cell>
          <cell r="G194" t="str">
            <v>South Wales</v>
          </cell>
          <cell r="H194" t="str">
            <v>Lwyd Valley</v>
          </cell>
          <cell r="I194" t="str">
            <v>Mine Water Treatment</v>
          </cell>
          <cell r="J194" t="str">
            <v>Coal Authority Minewater Programme</v>
          </cell>
          <cell r="K194">
            <v>37173</v>
          </cell>
          <cell r="M194">
            <v>324610</v>
          </cell>
          <cell r="N194">
            <v>208925</v>
          </cell>
          <cell r="O194">
            <v>161</v>
          </cell>
          <cell r="P194" t="str">
            <v>SO</v>
          </cell>
          <cell r="Q194" t="str">
            <v>SO 24610 08925</v>
          </cell>
        </row>
        <row r="195">
          <cell r="D195">
            <v>537.45000000000005</v>
          </cell>
          <cell r="E195" t="str">
            <v>Reed Bed #1</v>
          </cell>
          <cell r="F195" t="str">
            <v>Passive</v>
          </cell>
          <cell r="G195" t="str">
            <v>South Wales</v>
          </cell>
          <cell r="H195" t="str">
            <v>Lwyd Valley</v>
          </cell>
          <cell r="I195" t="str">
            <v>Mine Water Treatment</v>
          </cell>
          <cell r="J195" t="str">
            <v>Coal Authority Minewater Programme</v>
          </cell>
          <cell r="K195">
            <v>37173</v>
          </cell>
          <cell r="M195">
            <v>324414</v>
          </cell>
          <cell r="N195">
            <v>208960</v>
          </cell>
          <cell r="O195">
            <v>161</v>
          </cell>
          <cell r="Q195" t="str">
            <v>SO 24414 08960</v>
          </cell>
        </row>
        <row r="196">
          <cell r="D196">
            <v>537.5</v>
          </cell>
          <cell r="E196" t="str">
            <v>Reed Bed 2 Outflow</v>
          </cell>
          <cell r="F196" t="str">
            <v>Passive</v>
          </cell>
          <cell r="G196" t="str">
            <v>South Wales</v>
          </cell>
          <cell r="H196" t="str">
            <v>Lwyd Valley</v>
          </cell>
          <cell r="I196" t="str">
            <v>Mine Water Treatment</v>
          </cell>
          <cell r="J196" t="str">
            <v>Coal Authority Minewater Programme</v>
          </cell>
          <cell r="K196">
            <v>37173</v>
          </cell>
          <cell r="M196">
            <v>324640</v>
          </cell>
          <cell r="N196">
            <v>208905</v>
          </cell>
          <cell r="O196">
            <v>161</v>
          </cell>
          <cell r="P196" t="str">
            <v>SO</v>
          </cell>
          <cell r="Q196" t="str">
            <v>SO 24640 08905</v>
          </cell>
        </row>
        <row r="197">
          <cell r="D197">
            <v>532.1</v>
          </cell>
          <cell r="E197" t="str">
            <v>Drifts</v>
          </cell>
          <cell r="F197" t="str">
            <v>Monitoring</v>
          </cell>
          <cell r="G197" t="str">
            <v>South Wales</v>
          </cell>
          <cell r="H197" t="str">
            <v>Neath Valley</v>
          </cell>
          <cell r="I197" t="str">
            <v>Public Safety</v>
          </cell>
          <cell r="J197" t="str">
            <v>Hazard</v>
          </cell>
          <cell r="K197">
            <v>37148</v>
          </cell>
          <cell r="L197" t="str">
            <v>288205-030</v>
          </cell>
          <cell r="M197">
            <v>288100</v>
          </cell>
          <cell r="N197">
            <v>205792</v>
          </cell>
          <cell r="O197">
            <v>160</v>
          </cell>
          <cell r="P197" t="str">
            <v>SN</v>
          </cell>
          <cell r="Q197" t="str">
            <v>SN 88100 05792</v>
          </cell>
        </row>
        <row r="198">
          <cell r="D198">
            <v>575.1</v>
          </cell>
          <cell r="E198" t="str">
            <v>Drift Outlet</v>
          </cell>
          <cell r="F198" t="str">
            <v>Passive</v>
          </cell>
          <cell r="G198" t="str">
            <v>Scotland</v>
          </cell>
          <cell r="H198" t="str">
            <v>Clackmannan</v>
          </cell>
          <cell r="I198" t="str">
            <v>Mine Water Treatment</v>
          </cell>
          <cell r="J198" t="str">
            <v>Coal Authority Minewater Programme</v>
          </cell>
          <cell r="K198">
            <v>37463</v>
          </cell>
          <cell r="L198" t="str">
            <v>298697-004</v>
          </cell>
          <cell r="M198">
            <v>298025</v>
          </cell>
          <cell r="N198">
            <v>697400</v>
          </cell>
          <cell r="O198">
            <v>58</v>
          </cell>
          <cell r="P198" t="str">
            <v>NS</v>
          </cell>
          <cell r="Q198" t="str">
            <v>NS 98025 97400</v>
          </cell>
        </row>
        <row r="199">
          <cell r="D199">
            <v>575.20000000000005</v>
          </cell>
          <cell r="E199" t="str">
            <v>Reeds Inlet</v>
          </cell>
          <cell r="F199" t="str">
            <v>Passive</v>
          </cell>
          <cell r="G199" t="str">
            <v>Scotland</v>
          </cell>
          <cell r="H199" t="str">
            <v>Clackmannan</v>
          </cell>
          <cell r="I199" t="str">
            <v>Mine Water Treatment</v>
          </cell>
          <cell r="J199" t="str">
            <v>Coal Authority Minewater Programme</v>
          </cell>
          <cell r="K199">
            <v>37463</v>
          </cell>
          <cell r="M199">
            <v>298300</v>
          </cell>
          <cell r="N199">
            <v>697780</v>
          </cell>
          <cell r="O199">
            <v>58</v>
          </cell>
          <cell r="P199" t="str">
            <v>NS</v>
          </cell>
          <cell r="Q199" t="str">
            <v>NS 98300 97780</v>
          </cell>
        </row>
        <row r="200">
          <cell r="D200">
            <v>575.29999999999995</v>
          </cell>
          <cell r="E200" t="str">
            <v>Reed Bed</v>
          </cell>
          <cell r="F200" t="str">
            <v>Passive</v>
          </cell>
          <cell r="G200" t="str">
            <v>Scotland</v>
          </cell>
          <cell r="H200" t="str">
            <v>Clackmannan</v>
          </cell>
          <cell r="I200" t="str">
            <v>Mine Water Treatment</v>
          </cell>
          <cell r="J200" t="str">
            <v>Coal Authority Minewater Programme</v>
          </cell>
          <cell r="K200">
            <v>37463</v>
          </cell>
          <cell r="M200">
            <v>298200</v>
          </cell>
          <cell r="N200">
            <v>697755</v>
          </cell>
          <cell r="O200">
            <v>58</v>
          </cell>
          <cell r="P200" t="str">
            <v>NS</v>
          </cell>
          <cell r="Q200" t="str">
            <v>NS 98200 97755</v>
          </cell>
        </row>
        <row r="201">
          <cell r="D201">
            <v>575.4</v>
          </cell>
          <cell r="E201" t="str">
            <v>Consented Discharge</v>
          </cell>
          <cell r="F201" t="str">
            <v>Passive</v>
          </cell>
          <cell r="G201" t="str">
            <v>Scotland</v>
          </cell>
          <cell r="H201" t="str">
            <v>Clackmannan</v>
          </cell>
          <cell r="I201" t="str">
            <v>Mine Water Treatment</v>
          </cell>
          <cell r="J201" t="str">
            <v>Coal Authority Minewater Programme</v>
          </cell>
          <cell r="K201">
            <v>37463</v>
          </cell>
          <cell r="M201">
            <v>298146</v>
          </cell>
          <cell r="N201">
            <v>697750</v>
          </cell>
          <cell r="O201">
            <v>58</v>
          </cell>
          <cell r="P201" t="str">
            <v>NS</v>
          </cell>
          <cell r="Q201" t="str">
            <v>NS 98146 97750</v>
          </cell>
        </row>
        <row r="202">
          <cell r="D202">
            <v>468.1</v>
          </cell>
          <cell r="E202" t="str">
            <v>Hazard Shaft</v>
          </cell>
          <cell r="F202" t="str">
            <v>Monitoring</v>
          </cell>
          <cell r="G202" t="str">
            <v>North East</v>
          </cell>
          <cell r="H202" t="str">
            <v>West Tyneside</v>
          </cell>
          <cell r="I202" t="str">
            <v>Monitoring</v>
          </cell>
          <cell r="J202" t="str">
            <v>Area Rising Minewater</v>
          </cell>
          <cell r="K202">
            <v>36852</v>
          </cell>
          <cell r="L202" t="str">
            <v>419562-002</v>
          </cell>
          <cell r="M202">
            <v>419163</v>
          </cell>
          <cell r="N202">
            <v>562798</v>
          </cell>
          <cell r="O202">
            <v>88</v>
          </cell>
          <cell r="P202" t="str">
            <v>NZ</v>
          </cell>
          <cell r="Q202" t="str">
            <v>NZ 19163 62798</v>
          </cell>
        </row>
        <row r="203">
          <cell r="D203">
            <v>468.2</v>
          </cell>
          <cell r="E203" t="str">
            <v>Hazard Shaft Discharge</v>
          </cell>
          <cell r="F203" t="str">
            <v>Monitoring</v>
          </cell>
          <cell r="G203" t="str">
            <v>North East</v>
          </cell>
          <cell r="H203" t="str">
            <v>West Tyneside</v>
          </cell>
          <cell r="I203" t="str">
            <v>Monitoring</v>
          </cell>
          <cell r="J203" t="str">
            <v>Area Rising Minewater</v>
          </cell>
          <cell r="K203">
            <v>36852</v>
          </cell>
          <cell r="L203" t="str">
            <v>419562-002 pipe from</v>
          </cell>
          <cell r="M203">
            <v>419199</v>
          </cell>
          <cell r="N203">
            <v>562795</v>
          </cell>
          <cell r="O203">
            <v>88</v>
          </cell>
          <cell r="P203" t="str">
            <v>NZ</v>
          </cell>
          <cell r="Q203" t="str">
            <v>NZ 19199 62795</v>
          </cell>
        </row>
        <row r="204">
          <cell r="D204">
            <v>607.1</v>
          </cell>
          <cell r="E204" t="str">
            <v>Smallburn Shaft</v>
          </cell>
          <cell r="F204" t="str">
            <v>Active - Passive (Chemical Addition</v>
          </cell>
          <cell r="G204" t="str">
            <v>North East</v>
          </cell>
          <cell r="H204" t="str">
            <v>South Tyne</v>
          </cell>
          <cell r="I204" t="str">
            <v>Mine Water Treatment</v>
          </cell>
          <cell r="J204" t="str">
            <v>Area Rising Minewater</v>
          </cell>
          <cell r="K204">
            <v>37687</v>
          </cell>
          <cell r="L204" t="str">
            <v>367564-001</v>
          </cell>
          <cell r="M204">
            <v>367006</v>
          </cell>
          <cell r="N204">
            <v>564317</v>
          </cell>
          <cell r="O204">
            <v>86</v>
          </cell>
          <cell r="P204" t="str">
            <v>NY</v>
          </cell>
          <cell r="Q204" t="str">
            <v>NY 67006 64317</v>
          </cell>
        </row>
        <row r="205">
          <cell r="D205">
            <v>607.15</v>
          </cell>
          <cell r="E205" t="str">
            <v>Sludge Drying Bed</v>
          </cell>
          <cell r="F205" t="str">
            <v>Active - Passive (Chemical Addition</v>
          </cell>
          <cell r="G205" t="str">
            <v>North East</v>
          </cell>
          <cell r="H205" t="str">
            <v>South Tyne</v>
          </cell>
          <cell r="I205" t="str">
            <v>Mine Water Treatment</v>
          </cell>
          <cell r="J205" t="str">
            <v>Area Rising Minewater</v>
          </cell>
          <cell r="K205">
            <v>37687</v>
          </cell>
          <cell r="M205">
            <v>366700</v>
          </cell>
          <cell r="N205">
            <v>564580</v>
          </cell>
          <cell r="O205">
            <v>86</v>
          </cell>
          <cell r="Q205" t="str">
            <v>NY 66700 64580</v>
          </cell>
        </row>
        <row r="206">
          <cell r="D206">
            <v>607.20000000000005</v>
          </cell>
          <cell r="E206" t="str">
            <v>HDS Treatment Station</v>
          </cell>
          <cell r="F206" t="str">
            <v>Active - Passive (Chemical Addition</v>
          </cell>
          <cell r="G206" t="str">
            <v>North East</v>
          </cell>
          <cell r="H206" t="str">
            <v>South Tyne</v>
          </cell>
          <cell r="I206" t="str">
            <v>Mine Water Treatment</v>
          </cell>
          <cell r="J206" t="str">
            <v>Area Rising Minewater</v>
          </cell>
          <cell r="K206">
            <v>37687</v>
          </cell>
          <cell r="M206">
            <v>366980</v>
          </cell>
          <cell r="N206">
            <v>564330</v>
          </cell>
          <cell r="O206">
            <v>86</v>
          </cell>
          <cell r="P206" t="str">
            <v>NY</v>
          </cell>
          <cell r="Q206" t="str">
            <v>NY 66980 64330</v>
          </cell>
        </row>
        <row r="207">
          <cell r="D207">
            <v>607.29999999999995</v>
          </cell>
          <cell r="E207" t="str">
            <v xml:space="preserve">Lagoons 2 parallel </v>
          </cell>
          <cell r="F207" t="str">
            <v>Active - Passive (Chemical Addition</v>
          </cell>
          <cell r="G207" t="str">
            <v>North East</v>
          </cell>
          <cell r="H207" t="str">
            <v>South Tyne</v>
          </cell>
          <cell r="I207" t="str">
            <v>Mine Water Treatment</v>
          </cell>
          <cell r="J207" t="str">
            <v>Area Rising Minewater</v>
          </cell>
          <cell r="K207">
            <v>37687</v>
          </cell>
          <cell r="M207">
            <v>366950</v>
          </cell>
          <cell r="N207">
            <v>564400</v>
          </cell>
          <cell r="O207">
            <v>86</v>
          </cell>
          <cell r="P207" t="str">
            <v>NY</v>
          </cell>
          <cell r="Q207" t="str">
            <v>NY 66950 64400</v>
          </cell>
        </row>
        <row r="208">
          <cell r="D208">
            <v>607.4</v>
          </cell>
          <cell r="E208" t="str">
            <v>Reed Beds 2 in series</v>
          </cell>
          <cell r="F208" t="str">
            <v>Active - Passive (Chemical Addition</v>
          </cell>
          <cell r="G208" t="str">
            <v>North East</v>
          </cell>
          <cell r="H208" t="str">
            <v>South Tyne</v>
          </cell>
          <cell r="I208" t="str">
            <v>Mine Water Treatment</v>
          </cell>
          <cell r="J208" t="str">
            <v>Area Rising Minewater</v>
          </cell>
          <cell r="K208">
            <v>37687</v>
          </cell>
          <cell r="M208">
            <v>366800</v>
          </cell>
          <cell r="N208">
            <v>564500</v>
          </cell>
          <cell r="O208">
            <v>86</v>
          </cell>
          <cell r="P208" t="str">
            <v>NY</v>
          </cell>
          <cell r="Q208" t="str">
            <v>NY 66800 64500</v>
          </cell>
        </row>
        <row r="209">
          <cell r="D209">
            <v>607.5</v>
          </cell>
          <cell r="E209" t="str">
            <v>Consented Discharge</v>
          </cell>
          <cell r="F209" t="str">
            <v>Active - Passive (Chemical Addition</v>
          </cell>
          <cell r="G209" t="str">
            <v>North East</v>
          </cell>
          <cell r="H209" t="str">
            <v>South Tyne</v>
          </cell>
          <cell r="I209" t="str">
            <v>Mine Water Treatment</v>
          </cell>
          <cell r="J209" t="str">
            <v>Area Rising Minewater</v>
          </cell>
          <cell r="K209">
            <v>37687</v>
          </cell>
          <cell r="M209">
            <v>366800</v>
          </cell>
          <cell r="N209">
            <v>564580</v>
          </cell>
          <cell r="O209">
            <v>86</v>
          </cell>
          <cell r="P209" t="str">
            <v>NY</v>
          </cell>
          <cell r="Q209" t="str">
            <v>NY 66800 64580</v>
          </cell>
        </row>
        <row r="210">
          <cell r="D210">
            <v>607.6</v>
          </cell>
          <cell r="E210" t="str">
            <v>Small Burn Discharge</v>
          </cell>
          <cell r="F210" t="str">
            <v>Active - Passive (Chemical Addition</v>
          </cell>
          <cell r="G210" t="str">
            <v>North East</v>
          </cell>
          <cell r="H210" t="str">
            <v>South Tyne</v>
          </cell>
          <cell r="I210" t="str">
            <v>Mine Water Treatment</v>
          </cell>
          <cell r="J210" t="str">
            <v>Area Rising Minewater</v>
          </cell>
          <cell r="K210">
            <v>37687</v>
          </cell>
          <cell r="M210">
            <v>367317</v>
          </cell>
          <cell r="N210">
            <v>564075</v>
          </cell>
          <cell r="O210">
            <v>86</v>
          </cell>
          <cell r="P210" t="str">
            <v>NY</v>
          </cell>
          <cell r="Q210" t="str">
            <v>NY 67317 64075</v>
          </cell>
        </row>
        <row r="211">
          <cell r="D211">
            <v>607.70000000000005</v>
          </cell>
          <cell r="E211" t="str">
            <v>Settlement Pond 1 (north) Outflow</v>
          </cell>
          <cell r="F211" t="str">
            <v>Active - Passive (Chemical Addition</v>
          </cell>
          <cell r="G211" t="str">
            <v>North East</v>
          </cell>
          <cell r="H211" t="str">
            <v>South Tyne</v>
          </cell>
          <cell r="I211" t="str">
            <v>Mine Water Treatment</v>
          </cell>
          <cell r="J211" t="str">
            <v>Area Rising Minewater</v>
          </cell>
          <cell r="K211">
            <v>37687</v>
          </cell>
          <cell r="M211">
            <v>366925</v>
          </cell>
          <cell r="N211">
            <v>564435</v>
          </cell>
          <cell r="O211">
            <v>86</v>
          </cell>
          <cell r="P211" t="str">
            <v>NY</v>
          </cell>
          <cell r="Q211" t="str">
            <v>NY 66925 64435</v>
          </cell>
        </row>
        <row r="212">
          <cell r="D212">
            <v>607.79999999999995</v>
          </cell>
          <cell r="E212" t="str">
            <v>Reed Bed 1 Outflow</v>
          </cell>
          <cell r="F212" t="str">
            <v>Active - Passive (Chemical Addition</v>
          </cell>
          <cell r="G212" t="str">
            <v>North East</v>
          </cell>
          <cell r="H212" t="str">
            <v>South Tyne</v>
          </cell>
          <cell r="I212" t="str">
            <v>Mine Water Treatment</v>
          </cell>
          <cell r="J212" t="str">
            <v>Area Rising Minewater</v>
          </cell>
          <cell r="K212">
            <v>37687</v>
          </cell>
          <cell r="M212">
            <v>366835</v>
          </cell>
          <cell r="N212">
            <v>564475</v>
          </cell>
          <cell r="O212">
            <v>86</v>
          </cell>
          <cell r="P212" t="str">
            <v>NY</v>
          </cell>
          <cell r="Q212" t="str">
            <v>NY 66835 64475</v>
          </cell>
        </row>
        <row r="213">
          <cell r="D213">
            <v>607.9</v>
          </cell>
          <cell r="E213" t="str">
            <v>Tipalt Burn Bridge Downstream of Bryons Drift</v>
          </cell>
          <cell r="F213" t="str">
            <v>Active - Passive (Chemical Addition</v>
          </cell>
          <cell r="G213" t="str">
            <v>North East</v>
          </cell>
          <cell r="H213" t="str">
            <v>South Tyne</v>
          </cell>
          <cell r="I213" t="str">
            <v>Mine Water Treatment</v>
          </cell>
          <cell r="J213" t="str">
            <v>Area Rising Minewater</v>
          </cell>
          <cell r="K213">
            <v>37687</v>
          </cell>
          <cell r="M213">
            <v>366650</v>
          </cell>
          <cell r="N213">
            <v>564670</v>
          </cell>
          <cell r="O213">
            <v>86</v>
          </cell>
          <cell r="P213" t="str">
            <v>NY</v>
          </cell>
          <cell r="Q213" t="str">
            <v>NY 66650 64670</v>
          </cell>
        </row>
        <row r="214">
          <cell r="D214">
            <v>607.91</v>
          </cell>
          <cell r="E214" t="str">
            <v>Tipalt Burn Downstream of Blenkinsopp Discharge</v>
          </cell>
          <cell r="F214" t="str">
            <v>Active - Passive (Chemical Addition</v>
          </cell>
          <cell r="G214" t="str">
            <v>North East</v>
          </cell>
          <cell r="H214" t="str">
            <v>South Tyne</v>
          </cell>
          <cell r="I214" t="str">
            <v>Mine Water Treatment</v>
          </cell>
          <cell r="J214" t="str">
            <v>Area Rising Minewater</v>
          </cell>
          <cell r="K214">
            <v>37687</v>
          </cell>
          <cell r="M214">
            <v>367050</v>
          </cell>
          <cell r="N214">
            <v>564410</v>
          </cell>
          <cell r="O214">
            <v>86</v>
          </cell>
          <cell r="P214" t="str">
            <v>NY</v>
          </cell>
          <cell r="Q214" t="str">
            <v>NY 67050 64410</v>
          </cell>
        </row>
        <row r="215">
          <cell r="D215">
            <v>712.1</v>
          </cell>
          <cell r="E215" t="str">
            <v>Little Limestone Coal Pumping B/H</v>
          </cell>
          <cell r="F215" t="str">
            <v>See L607</v>
          </cell>
          <cell r="G215" t="str">
            <v>North East</v>
          </cell>
          <cell r="H215" t="str">
            <v>South Tyne</v>
          </cell>
          <cell r="I215" t="str">
            <v>Mine Water Treatment</v>
          </cell>
          <cell r="J215" t="str">
            <v>Area Rising Minewater</v>
          </cell>
          <cell r="K215">
            <v>38735</v>
          </cell>
          <cell r="M215">
            <v>366739</v>
          </cell>
          <cell r="N215">
            <v>564513</v>
          </cell>
          <cell r="O215">
            <v>86</v>
          </cell>
          <cell r="P215" t="str">
            <v>NY</v>
          </cell>
          <cell r="Q215" t="str">
            <v>NY 66739 64513</v>
          </cell>
        </row>
        <row r="216">
          <cell r="D216">
            <v>712.2</v>
          </cell>
          <cell r="E216" t="str">
            <v>Piezo BH1</v>
          </cell>
          <cell r="F216" t="str">
            <v>See L607</v>
          </cell>
          <cell r="G216" t="str">
            <v>North East</v>
          </cell>
          <cell r="H216" t="str">
            <v>South Tyne</v>
          </cell>
          <cell r="I216" t="str">
            <v>Mine Water Treatment</v>
          </cell>
          <cell r="J216" t="str">
            <v>Area Rising Minewater</v>
          </cell>
          <cell r="K216">
            <v>38735</v>
          </cell>
          <cell r="M216">
            <v>367014</v>
          </cell>
          <cell r="N216">
            <v>564377</v>
          </cell>
          <cell r="O216">
            <v>86</v>
          </cell>
          <cell r="P216" t="str">
            <v>NY</v>
          </cell>
          <cell r="Q216" t="str">
            <v>NY 67014 64377</v>
          </cell>
        </row>
        <row r="217">
          <cell r="D217">
            <v>712.3</v>
          </cell>
          <cell r="E217" t="str">
            <v>Piezo BH2</v>
          </cell>
          <cell r="F217" t="str">
            <v>See L607</v>
          </cell>
          <cell r="G217" t="str">
            <v>North East</v>
          </cell>
          <cell r="H217" t="str">
            <v>South Tyne</v>
          </cell>
          <cell r="I217" t="str">
            <v>Mine Water Treatment</v>
          </cell>
          <cell r="J217" t="str">
            <v>Area Rising Minewater</v>
          </cell>
          <cell r="K217">
            <v>38735</v>
          </cell>
          <cell r="M217">
            <v>366838</v>
          </cell>
          <cell r="N217">
            <v>564506</v>
          </cell>
          <cell r="O217">
            <v>86</v>
          </cell>
          <cell r="P217" t="str">
            <v>NY</v>
          </cell>
          <cell r="Q217" t="str">
            <v>NY 66838 64506</v>
          </cell>
        </row>
        <row r="218">
          <cell r="D218">
            <v>712.4</v>
          </cell>
          <cell r="E218" t="str">
            <v>Piezo BH3</v>
          </cell>
          <cell r="F218" t="str">
            <v>See L607</v>
          </cell>
          <cell r="G218" t="str">
            <v>North East</v>
          </cell>
          <cell r="H218" t="str">
            <v>South Tyne</v>
          </cell>
          <cell r="I218" t="str">
            <v>Mine Water Treatment</v>
          </cell>
          <cell r="J218" t="str">
            <v>Area Rising Minewater</v>
          </cell>
          <cell r="K218">
            <v>38735</v>
          </cell>
          <cell r="M218">
            <v>366692</v>
          </cell>
          <cell r="N218">
            <v>564569</v>
          </cell>
          <cell r="O218">
            <v>86</v>
          </cell>
          <cell r="P218" t="str">
            <v>NY</v>
          </cell>
          <cell r="Q218" t="str">
            <v>NY 66692 64569</v>
          </cell>
        </row>
        <row r="219">
          <cell r="D219">
            <v>712.5</v>
          </cell>
          <cell r="E219" t="str">
            <v>Piezo BH4</v>
          </cell>
          <cell r="F219" t="str">
            <v>See L607</v>
          </cell>
          <cell r="G219" t="str">
            <v>North East</v>
          </cell>
          <cell r="H219" t="str">
            <v>South Tyne</v>
          </cell>
          <cell r="I219" t="str">
            <v>Mine Water Treatment</v>
          </cell>
          <cell r="J219" t="str">
            <v>Area Rising Minewater</v>
          </cell>
          <cell r="K219">
            <v>38735</v>
          </cell>
          <cell r="M219">
            <v>366676</v>
          </cell>
          <cell r="N219">
            <v>564563</v>
          </cell>
          <cell r="O219">
            <v>86</v>
          </cell>
          <cell r="P219" t="str">
            <v>NY</v>
          </cell>
          <cell r="Q219" t="str">
            <v>NY 66676 64563</v>
          </cell>
        </row>
        <row r="220">
          <cell r="D220">
            <v>712.6</v>
          </cell>
          <cell r="E220" t="str">
            <v>Little Limestone Coal Pumping Borehole B</v>
          </cell>
          <cell r="F220" t="str">
            <v>See L607</v>
          </cell>
          <cell r="G220" t="str">
            <v>North East</v>
          </cell>
          <cell r="H220" t="str">
            <v>South Tyne</v>
          </cell>
          <cell r="I220" t="str">
            <v>Mine Water Treatment</v>
          </cell>
          <cell r="J220" t="str">
            <v>Area Rising Minewater</v>
          </cell>
          <cell r="K220">
            <v>39773</v>
          </cell>
          <cell r="M220">
            <v>366755</v>
          </cell>
          <cell r="N220">
            <v>564502</v>
          </cell>
          <cell r="O220">
            <v>86</v>
          </cell>
          <cell r="P220" t="str">
            <v>NY</v>
          </cell>
          <cell r="Q220" t="str">
            <v>NY 66755 64502</v>
          </cell>
        </row>
        <row r="221">
          <cell r="D221">
            <v>636.1</v>
          </cell>
          <cell r="E221" t="str">
            <v>No.2 Shaft</v>
          </cell>
          <cell r="F221" t="str">
            <v>Monitoring</v>
          </cell>
          <cell r="G221" t="str">
            <v>East Midlands</v>
          </cell>
          <cell r="H221" t="str">
            <v>Central Notts</v>
          </cell>
          <cell r="I221" t="str">
            <v>Monitoring</v>
          </cell>
          <cell r="J221" t="str">
            <v>Area Rising Minewater</v>
          </cell>
          <cell r="K221">
            <v>37885</v>
          </cell>
          <cell r="L221" t="str">
            <v>459356-002</v>
          </cell>
          <cell r="M221">
            <v>459427</v>
          </cell>
          <cell r="N221">
            <v>356605</v>
          </cell>
          <cell r="O221">
            <v>120</v>
          </cell>
          <cell r="P221" t="str">
            <v>SK</v>
          </cell>
          <cell r="Q221" t="str">
            <v>SK 59427 56605</v>
          </cell>
        </row>
        <row r="222">
          <cell r="D222">
            <v>538.1</v>
          </cell>
          <cell r="E222" t="str">
            <v>Discharge</v>
          </cell>
          <cell r="F222" t="str">
            <v>Monitoring</v>
          </cell>
          <cell r="G222" t="str">
            <v>Scotland</v>
          </cell>
          <cell r="H222" t="str">
            <v>River Avon Valley</v>
          </cell>
          <cell r="I222" t="str">
            <v>Monitoring</v>
          </cell>
          <cell r="J222" t="str">
            <v>Area Rising Minewater</v>
          </cell>
          <cell r="K222">
            <v>37175</v>
          </cell>
          <cell r="M222">
            <v>296800</v>
          </cell>
          <cell r="N222">
            <v>667500</v>
          </cell>
          <cell r="O222">
            <v>65</v>
          </cell>
          <cell r="P222" t="str">
            <v>NS</v>
          </cell>
          <cell r="Q222" t="str">
            <v>NS 96800 67500</v>
          </cell>
        </row>
        <row r="223">
          <cell r="D223">
            <v>9.1</v>
          </cell>
          <cell r="E223" t="str">
            <v>2nd Waterloo B/H</v>
          </cell>
          <cell r="F223" t="str">
            <v>Monitoring</v>
          </cell>
          <cell r="G223" t="str">
            <v>East Midlands</v>
          </cell>
          <cell r="H223" t="str">
            <v>North East Derbyshire</v>
          </cell>
          <cell r="I223" t="str">
            <v>Public Safety</v>
          </cell>
          <cell r="J223" t="str">
            <v>Cars</v>
          </cell>
          <cell r="K223">
            <v>34608</v>
          </cell>
          <cell r="M223">
            <v>445222</v>
          </cell>
          <cell r="N223">
            <v>379823</v>
          </cell>
          <cell r="O223">
            <v>120</v>
          </cell>
          <cell r="P223" t="str">
            <v>SK</v>
          </cell>
          <cell r="Q223" t="str">
            <v>SK 45222 79823</v>
          </cell>
        </row>
        <row r="224">
          <cell r="D224">
            <v>148.1</v>
          </cell>
          <cell r="E224" t="str">
            <v>No.1 Shaft</v>
          </cell>
          <cell r="F224" t="str">
            <v>Monitoring</v>
          </cell>
          <cell r="G224" t="str">
            <v>North West</v>
          </cell>
          <cell r="H224" t="str">
            <v>Bold-Haydock Zone</v>
          </cell>
          <cell r="I224" t="str">
            <v>Public Safety</v>
          </cell>
          <cell r="J224" t="str">
            <v>Area Rising Minewater</v>
          </cell>
          <cell r="K224">
            <v>35217</v>
          </cell>
          <cell r="L224" t="str">
            <v>354393-002</v>
          </cell>
          <cell r="M224">
            <v>354847</v>
          </cell>
          <cell r="N224">
            <v>393470</v>
          </cell>
          <cell r="O224">
            <v>108</v>
          </cell>
          <cell r="P224" t="str">
            <v>SJ</v>
          </cell>
          <cell r="Q224" t="str">
            <v>SJ 54847 93470</v>
          </cell>
        </row>
        <row r="225">
          <cell r="D225">
            <v>148.19999999999999</v>
          </cell>
          <cell r="E225" t="str">
            <v>No.2 Shaft</v>
          </cell>
          <cell r="F225" t="str">
            <v>Monitoring</v>
          </cell>
          <cell r="G225" t="str">
            <v>North West</v>
          </cell>
          <cell r="H225" t="str">
            <v>Bold-Haydock Zone</v>
          </cell>
          <cell r="I225" t="str">
            <v>Public Safety</v>
          </cell>
          <cell r="J225" t="str">
            <v>Area Rising Minewater</v>
          </cell>
          <cell r="K225">
            <v>35217</v>
          </cell>
          <cell r="L225" t="str">
            <v>354393-003</v>
          </cell>
          <cell r="M225">
            <v>354885</v>
          </cell>
          <cell r="N225">
            <v>393511</v>
          </cell>
          <cell r="O225">
            <v>108</v>
          </cell>
          <cell r="P225" t="str">
            <v>SJ</v>
          </cell>
          <cell r="Q225" t="str">
            <v>SJ 54885 93511</v>
          </cell>
        </row>
        <row r="226">
          <cell r="D226">
            <v>148.30000000000001</v>
          </cell>
          <cell r="E226" t="str">
            <v>No.3 Shaft</v>
          </cell>
          <cell r="F226" t="str">
            <v>Monitoring</v>
          </cell>
          <cell r="G226" t="str">
            <v>North West</v>
          </cell>
          <cell r="H226" t="str">
            <v>Bold-Haydock Zone</v>
          </cell>
          <cell r="I226" t="str">
            <v>Public Safety</v>
          </cell>
          <cell r="J226" t="str">
            <v>Area Rising Minewater</v>
          </cell>
          <cell r="K226">
            <v>35217</v>
          </cell>
          <cell r="L226" t="str">
            <v>354393-001</v>
          </cell>
          <cell r="M226">
            <v>354833</v>
          </cell>
          <cell r="N226">
            <v>393508</v>
          </cell>
          <cell r="O226">
            <v>108</v>
          </cell>
          <cell r="P226" t="str">
            <v>SJ</v>
          </cell>
          <cell r="Q226" t="str">
            <v>SJ 54833 93508</v>
          </cell>
        </row>
        <row r="227">
          <cell r="D227">
            <v>17.100000000000001</v>
          </cell>
          <cell r="E227" t="str">
            <v>No.1 Shaft (South)</v>
          </cell>
          <cell r="F227" t="str">
            <v>Monitoring</v>
          </cell>
          <cell r="G227" t="str">
            <v>North East</v>
          </cell>
          <cell r="H227" t="str">
            <v>South Tyneside</v>
          </cell>
          <cell r="I227" t="str">
            <v>Monitoring</v>
          </cell>
          <cell r="J227" t="str">
            <v>Cars</v>
          </cell>
          <cell r="K227">
            <v>34608</v>
          </cell>
          <cell r="L227" t="str">
            <v>434562-002</v>
          </cell>
          <cell r="M227">
            <v>434655</v>
          </cell>
          <cell r="N227">
            <v>562252</v>
          </cell>
          <cell r="O227">
            <v>88</v>
          </cell>
          <cell r="P227" t="str">
            <v>NZ</v>
          </cell>
          <cell r="Q227" t="str">
            <v>NZ 34655 62252</v>
          </cell>
        </row>
        <row r="228">
          <cell r="D228">
            <v>17.2</v>
          </cell>
          <cell r="E228" t="str">
            <v>No.2 Shaft (North)</v>
          </cell>
          <cell r="F228" t="str">
            <v>Monitoring</v>
          </cell>
          <cell r="G228" t="str">
            <v>North East</v>
          </cell>
          <cell r="H228" t="str">
            <v>South Tyneside</v>
          </cell>
          <cell r="I228" t="str">
            <v>Monitoring</v>
          </cell>
          <cell r="J228" t="str">
            <v>Cars</v>
          </cell>
          <cell r="K228">
            <v>34608</v>
          </cell>
          <cell r="L228" t="str">
            <v>434562-001</v>
          </cell>
          <cell r="M228">
            <v>434672</v>
          </cell>
          <cell r="N228">
            <v>562286</v>
          </cell>
          <cell r="O228">
            <v>88</v>
          </cell>
          <cell r="P228" t="str">
            <v>NZ</v>
          </cell>
          <cell r="Q228" t="str">
            <v>NZ 34672 62286</v>
          </cell>
        </row>
        <row r="229">
          <cell r="D229">
            <v>99.1</v>
          </cell>
          <cell r="E229" t="str">
            <v>No.3 Shaft</v>
          </cell>
          <cell r="F229" t="str">
            <v>Monitoring</v>
          </cell>
          <cell r="G229" t="str">
            <v>East Midlands</v>
          </cell>
          <cell r="H229" t="str">
            <v>North East Derbyshire</v>
          </cell>
          <cell r="I229" t="str">
            <v>Monitoring</v>
          </cell>
          <cell r="J229" t="str">
            <v>Cars</v>
          </cell>
          <cell r="K229">
            <v>34731</v>
          </cell>
          <cell r="L229" t="str">
            <v>446371-001</v>
          </cell>
          <cell r="M229">
            <v>446046</v>
          </cell>
          <cell r="N229">
            <v>371100</v>
          </cell>
          <cell r="O229">
            <v>120</v>
          </cell>
          <cell r="P229" t="str">
            <v>SK</v>
          </cell>
          <cell r="Q229" t="str">
            <v>SK 46046 71100</v>
          </cell>
        </row>
        <row r="230">
          <cell r="D230">
            <v>615.1</v>
          </cell>
          <cell r="E230" t="str">
            <v>Sandwell B/H</v>
          </cell>
          <cell r="F230" t="str">
            <v>Monitoring</v>
          </cell>
          <cell r="G230" t="str">
            <v>Scotland</v>
          </cell>
          <cell r="H230" t="str">
            <v>East Fife</v>
          </cell>
          <cell r="I230" t="str">
            <v>Monitoring</v>
          </cell>
          <cell r="J230" t="str">
            <v>Area Rising Minewater</v>
          </cell>
          <cell r="K230">
            <v>37705</v>
          </cell>
          <cell r="M230">
            <v>330391</v>
          </cell>
          <cell r="N230">
            <v>694716</v>
          </cell>
          <cell r="O230">
            <v>59</v>
          </cell>
          <cell r="P230" t="str">
            <v>NT</v>
          </cell>
          <cell r="Q230" t="str">
            <v>NT 30391 94716</v>
          </cell>
        </row>
        <row r="231">
          <cell r="D231">
            <v>454.1</v>
          </cell>
          <cell r="E231" t="str">
            <v>Low Main W/L</v>
          </cell>
          <cell r="F231" t="str">
            <v>Monitoring</v>
          </cell>
          <cell r="G231" t="str">
            <v>North East</v>
          </cell>
          <cell r="H231" t="str">
            <v>Wansbeck</v>
          </cell>
          <cell r="I231" t="str">
            <v>Monitoring</v>
          </cell>
          <cell r="J231" t="str">
            <v>Area Rising Minewater</v>
          </cell>
          <cell r="K231">
            <v>36783</v>
          </cell>
          <cell r="M231">
            <v>422856</v>
          </cell>
          <cell r="N231">
            <v>586220</v>
          </cell>
          <cell r="O231">
            <v>81</v>
          </cell>
          <cell r="P231" t="str">
            <v>NZ</v>
          </cell>
          <cell r="Q231" t="str">
            <v>NZ 22856 86220</v>
          </cell>
        </row>
        <row r="232">
          <cell r="D232">
            <v>383.1</v>
          </cell>
          <cell r="E232" t="str">
            <v>Hutton Discharge</v>
          </cell>
          <cell r="F232" t="str">
            <v>Monitoring</v>
          </cell>
          <cell r="G232" t="str">
            <v>North East</v>
          </cell>
          <cell r="H232" t="str">
            <v>West Of Wear Willington</v>
          </cell>
          <cell r="I232" t="str">
            <v>Monitoring</v>
          </cell>
          <cell r="J232" t="str">
            <v>Area Rising Minewater</v>
          </cell>
          <cell r="K232">
            <v>36251</v>
          </cell>
          <cell r="M232">
            <v>418484</v>
          </cell>
          <cell r="N232">
            <v>535742</v>
          </cell>
          <cell r="O232">
            <v>92</v>
          </cell>
          <cell r="P232" t="str">
            <v>NZ</v>
          </cell>
          <cell r="Q232" t="str">
            <v>NZ 18484 35742</v>
          </cell>
        </row>
        <row r="233">
          <cell r="D233">
            <v>565.1</v>
          </cell>
          <cell r="E233" t="str">
            <v>B/H No.1 (Rough Lea Upcast)</v>
          </cell>
          <cell r="F233" t="str">
            <v>Monitoring</v>
          </cell>
          <cell r="G233" t="str">
            <v>North East</v>
          </cell>
          <cell r="H233" t="str">
            <v>West Of Wear</v>
          </cell>
          <cell r="I233" t="str">
            <v>Monitoring</v>
          </cell>
          <cell r="J233" t="str">
            <v>Area Rising Minewater</v>
          </cell>
          <cell r="K233">
            <v>37376</v>
          </cell>
          <cell r="M233">
            <v>418495</v>
          </cell>
          <cell r="N233">
            <v>533250</v>
          </cell>
          <cell r="O233">
            <v>92</v>
          </cell>
          <cell r="P233" t="str">
            <v>NZ</v>
          </cell>
          <cell r="Q233" t="str">
            <v>NZ 18495 33250</v>
          </cell>
        </row>
        <row r="234">
          <cell r="D234">
            <v>565.20000000000005</v>
          </cell>
          <cell r="E234" t="str">
            <v>B/H No.2 (Rough Lea Day Drift)</v>
          </cell>
          <cell r="F234" t="str">
            <v>Monitoring</v>
          </cell>
          <cell r="G234" t="str">
            <v>North East</v>
          </cell>
          <cell r="H234" t="str">
            <v>West Of Wear</v>
          </cell>
          <cell r="I234" t="str">
            <v>Monitoring</v>
          </cell>
          <cell r="J234" t="str">
            <v>Area Rising Minewater</v>
          </cell>
          <cell r="K234">
            <v>37376</v>
          </cell>
          <cell r="M234">
            <v>418430</v>
          </cell>
          <cell r="N234">
            <v>533180</v>
          </cell>
          <cell r="O234">
            <v>92</v>
          </cell>
          <cell r="P234" t="str">
            <v>NZ</v>
          </cell>
          <cell r="Q234" t="str">
            <v>NZ 18430 33180</v>
          </cell>
        </row>
        <row r="235">
          <cell r="D235">
            <v>15.1</v>
          </cell>
          <cell r="E235" t="str">
            <v>Drift</v>
          </cell>
          <cell r="F235" t="str">
            <v>Monitoring</v>
          </cell>
          <cell r="G235" t="str">
            <v>Yorkshire</v>
          </cell>
          <cell r="H235" t="str">
            <v>Yorkshire Zone 5</v>
          </cell>
          <cell r="I235" t="str">
            <v>Monitoring</v>
          </cell>
          <cell r="J235" t="str">
            <v>Cars</v>
          </cell>
          <cell r="K235">
            <v>34608</v>
          </cell>
          <cell r="L235" t="str">
            <v>441393-011</v>
          </cell>
          <cell r="M235">
            <v>441087</v>
          </cell>
          <cell r="N235">
            <v>393535</v>
          </cell>
          <cell r="O235">
            <v>111</v>
          </cell>
          <cell r="P235" t="str">
            <v>SK</v>
          </cell>
          <cell r="Q235" t="str">
            <v>SK 41087 93535</v>
          </cell>
        </row>
        <row r="236">
          <cell r="D236">
            <v>368.1</v>
          </cell>
          <cell r="E236" t="str">
            <v>Adit</v>
          </cell>
          <cell r="F236" t="str">
            <v>Monitoring</v>
          </cell>
          <cell r="G236" t="str">
            <v>Cumbria</v>
          </cell>
          <cell r="H236" t="str">
            <v>Whitehaven</v>
          </cell>
          <cell r="I236" t="str">
            <v>Monitoring</v>
          </cell>
          <cell r="J236" t="str">
            <v>Hazard H204</v>
          </cell>
          <cell r="K236">
            <v>36220</v>
          </cell>
          <cell r="L236" t="str">
            <v>297516-007</v>
          </cell>
          <cell r="M236">
            <v>297233</v>
          </cell>
          <cell r="N236">
            <v>516746</v>
          </cell>
          <cell r="O236">
            <v>89</v>
          </cell>
          <cell r="P236" t="str">
            <v>NX</v>
          </cell>
          <cell r="Q236" t="str">
            <v>NX 97233 16746</v>
          </cell>
        </row>
        <row r="237">
          <cell r="D237">
            <v>522.1</v>
          </cell>
          <cell r="E237" t="str">
            <v>Shaft</v>
          </cell>
          <cell r="F237" t="str">
            <v>Monitoring</v>
          </cell>
          <cell r="G237" t="str">
            <v>North East</v>
          </cell>
          <cell r="H237" t="str">
            <v>West Of Wear</v>
          </cell>
          <cell r="I237" t="str">
            <v>Monitoring</v>
          </cell>
          <cell r="J237" t="str">
            <v>Area Rising Minewater</v>
          </cell>
          <cell r="K237">
            <v>37096</v>
          </cell>
          <cell r="L237" t="str">
            <v>420535-001</v>
          </cell>
          <cell r="M237">
            <v>420510</v>
          </cell>
          <cell r="N237">
            <v>535879</v>
          </cell>
          <cell r="O237">
            <v>93</v>
          </cell>
          <cell r="P237" t="str">
            <v>NZ</v>
          </cell>
          <cell r="Q237" t="str">
            <v>NZ 20510 35879</v>
          </cell>
        </row>
        <row r="238">
          <cell r="D238">
            <v>16.100000000000001</v>
          </cell>
          <cell r="E238" t="str">
            <v>Shaft</v>
          </cell>
          <cell r="F238" t="str">
            <v>Monitoring</v>
          </cell>
          <cell r="G238" t="str">
            <v>North East</v>
          </cell>
          <cell r="H238" t="str">
            <v>West Of Wear</v>
          </cell>
          <cell r="I238" t="str">
            <v>Monitoring</v>
          </cell>
          <cell r="J238" t="str">
            <v>Cars</v>
          </cell>
          <cell r="K238">
            <v>34608</v>
          </cell>
          <cell r="L238" t="str">
            <v>424540-004</v>
          </cell>
          <cell r="M238">
            <v>424360</v>
          </cell>
          <cell r="N238">
            <v>540016</v>
          </cell>
          <cell r="O238">
            <v>93</v>
          </cell>
          <cell r="P238" t="str">
            <v>NZ</v>
          </cell>
          <cell r="Q238" t="str">
            <v>NZ 24360 40016</v>
          </cell>
        </row>
        <row r="239">
          <cell r="D239">
            <v>155.1</v>
          </cell>
          <cell r="E239" t="str">
            <v>No.2 Shaft</v>
          </cell>
          <cell r="F239" t="str">
            <v>Monitoring</v>
          </cell>
          <cell r="G239" t="str">
            <v>West Midlands</v>
          </cell>
          <cell r="H239" t="str">
            <v>South Staffs</v>
          </cell>
          <cell r="I239" t="str">
            <v>Monitoring</v>
          </cell>
          <cell r="J239" t="str">
            <v>Area Rising Minewater</v>
          </cell>
          <cell r="K239">
            <v>35309</v>
          </cell>
          <cell r="L239" t="str">
            <v>404315-008</v>
          </cell>
          <cell r="M239">
            <v>404394</v>
          </cell>
          <cell r="N239">
            <v>315122</v>
          </cell>
          <cell r="O239">
            <v>128</v>
          </cell>
          <cell r="P239" t="str">
            <v>SK</v>
          </cell>
          <cell r="Q239" t="str">
            <v>SK 04394 15122</v>
          </cell>
        </row>
        <row r="240">
          <cell r="D240">
            <v>766.1</v>
          </cell>
          <cell r="E240" t="str">
            <v>Woolley Edge Rock Borehole</v>
          </cell>
          <cell r="F240" t="str">
            <v>Monitoring</v>
          </cell>
          <cell r="G240" t="str">
            <v>Yorkshire</v>
          </cell>
          <cell r="H240" t="str">
            <v>Yorkshire Zone 5</v>
          </cell>
          <cell r="I240" t="str">
            <v>Monitoring</v>
          </cell>
          <cell r="J240" t="str">
            <v>Area Rising</v>
          </cell>
          <cell r="K240">
            <v>40476</v>
          </cell>
          <cell r="M240">
            <v>435440</v>
          </cell>
          <cell r="N240">
            <v>407855</v>
          </cell>
          <cell r="O240">
            <v>110</v>
          </cell>
          <cell r="P240" t="str">
            <v>SE</v>
          </cell>
          <cell r="Q240" t="str">
            <v>SE 35440 07855</v>
          </cell>
        </row>
        <row r="241">
          <cell r="D241">
            <v>139.1</v>
          </cell>
          <cell r="E241" t="str">
            <v>North Shaft</v>
          </cell>
          <cell r="F241" t="str">
            <v>Monitoring</v>
          </cell>
          <cell r="G241" t="str">
            <v>South Wales</v>
          </cell>
          <cell r="H241" t="str">
            <v>Rhymney Valley</v>
          </cell>
          <cell r="I241" t="str">
            <v>Monitoring</v>
          </cell>
          <cell r="J241" t="str">
            <v>Area Rising Minewater</v>
          </cell>
          <cell r="K241">
            <v>35156</v>
          </cell>
          <cell r="L241" t="str">
            <v>315198-016</v>
          </cell>
          <cell r="M241">
            <v>315785</v>
          </cell>
          <cell r="N241">
            <v>198008</v>
          </cell>
          <cell r="O241">
            <v>171</v>
          </cell>
          <cell r="P241" t="str">
            <v>ST</v>
          </cell>
          <cell r="Q241" t="str">
            <v>ST 15785 98008</v>
          </cell>
        </row>
        <row r="242">
          <cell r="D242">
            <v>139.19999999999999</v>
          </cell>
          <cell r="E242" t="str">
            <v>South Shaft</v>
          </cell>
          <cell r="F242" t="str">
            <v>Monitoring</v>
          </cell>
          <cell r="G242" t="str">
            <v>South Wales</v>
          </cell>
          <cell r="H242" t="str">
            <v>Rhymney Valley</v>
          </cell>
          <cell r="I242" t="str">
            <v>Monitoring</v>
          </cell>
          <cell r="J242" t="str">
            <v>Area Rising Minewater</v>
          </cell>
          <cell r="K242">
            <v>35156</v>
          </cell>
          <cell r="L242" t="str">
            <v>315197-003</v>
          </cell>
          <cell r="M242">
            <v>315793</v>
          </cell>
          <cell r="N242">
            <v>197943</v>
          </cell>
          <cell r="O242">
            <v>171</v>
          </cell>
          <cell r="P242" t="str">
            <v>ST</v>
          </cell>
          <cell r="Q242" t="str">
            <v>ST 15793 97943</v>
          </cell>
        </row>
        <row r="243">
          <cell r="D243">
            <v>639.1</v>
          </cell>
          <cell r="E243" t="str">
            <v>Waterloose</v>
          </cell>
          <cell r="F243" t="str">
            <v>Monitoring</v>
          </cell>
          <cell r="G243" t="str">
            <v>North West</v>
          </cell>
          <cell r="H243" t="str">
            <v>Rossendale</v>
          </cell>
          <cell r="I243" t="str">
            <v>Monitoring</v>
          </cell>
          <cell r="J243" t="str">
            <v>Area Rising Minewater</v>
          </cell>
          <cell r="K243">
            <v>37904</v>
          </cell>
          <cell r="L243" t="str">
            <v>Not in MRSDS</v>
          </cell>
          <cell r="M243">
            <v>386895</v>
          </cell>
          <cell r="N243">
            <v>424387</v>
          </cell>
          <cell r="O243">
            <v>103</v>
          </cell>
          <cell r="P243" t="str">
            <v>SD</v>
          </cell>
          <cell r="Q243" t="str">
            <v>SD 86895 24387</v>
          </cell>
        </row>
        <row r="244">
          <cell r="D244">
            <v>752.1</v>
          </cell>
          <cell r="E244" t="str">
            <v>Wigan Four Feet BH</v>
          </cell>
          <cell r="F244" t="str">
            <v>Monitoring</v>
          </cell>
          <cell r="G244" t="str">
            <v>North West</v>
          </cell>
          <cell r="H244" t="str">
            <v>Bold-Haydock Zone</v>
          </cell>
          <cell r="I244" t="str">
            <v>Monitoring</v>
          </cell>
          <cell r="J244" t="str">
            <v>Area Rising Minewater</v>
          </cell>
          <cell r="K244">
            <v>39986</v>
          </cell>
          <cell r="M244">
            <v>353965</v>
          </cell>
          <cell r="N244">
            <v>395758</v>
          </cell>
          <cell r="O244">
            <v>108</v>
          </cell>
          <cell r="P244" t="str">
            <v>SJ</v>
          </cell>
          <cell r="Q244" t="str">
            <v>SJ 53965 95758</v>
          </cell>
        </row>
        <row r="245">
          <cell r="D245">
            <v>547.1</v>
          </cell>
          <cell r="E245" t="str">
            <v>Drainage Level</v>
          </cell>
          <cell r="F245" t="str">
            <v>Monitoring</v>
          </cell>
          <cell r="G245" t="str">
            <v>Yorkshire</v>
          </cell>
          <cell r="H245" t="str">
            <v>Yorkshire Zone 5</v>
          </cell>
          <cell r="I245" t="str">
            <v>Monitoring</v>
          </cell>
          <cell r="J245" t="str">
            <v>Area Rising Minewater</v>
          </cell>
          <cell r="K245">
            <v>37217</v>
          </cell>
          <cell r="L245" t="str">
            <v>433402-018</v>
          </cell>
          <cell r="M245">
            <v>433719</v>
          </cell>
          <cell r="N245">
            <v>402146</v>
          </cell>
          <cell r="O245">
            <v>111</v>
          </cell>
          <cell r="P245" t="str">
            <v>SE</v>
          </cell>
          <cell r="Q245" t="str">
            <v>SE 33719 02146</v>
          </cell>
        </row>
        <row r="246">
          <cell r="D246">
            <v>804.1</v>
          </cell>
          <cell r="E246" t="str">
            <v>Bottom Seam BH</v>
          </cell>
          <cell r="F246" t="str">
            <v>Monitoring</v>
          </cell>
          <cell r="G246" t="str">
            <v>North East</v>
          </cell>
          <cell r="I246" t="str">
            <v>Monitoring</v>
          </cell>
          <cell r="J246" t="str">
            <v>Area Rising</v>
          </cell>
          <cell r="M246">
            <v>424464</v>
          </cell>
          <cell r="N246">
            <v>601079</v>
          </cell>
          <cell r="Q246" t="str">
            <v>NU 24464 01079</v>
          </cell>
        </row>
        <row r="247">
          <cell r="D247">
            <v>603.1</v>
          </cell>
          <cell r="E247" t="str">
            <v>Cooke's Wood Adit</v>
          </cell>
          <cell r="F247" t="str">
            <v>Monitoring</v>
          </cell>
          <cell r="G247" t="str">
            <v>North East</v>
          </cell>
          <cell r="H247" t="str">
            <v>West Of Wear</v>
          </cell>
          <cell r="I247" t="str">
            <v>Monitoring</v>
          </cell>
          <cell r="J247" t="str">
            <v>Area Rising Minewater</v>
          </cell>
          <cell r="K247">
            <v>37641</v>
          </cell>
          <cell r="L247" t="str">
            <v>424541-003</v>
          </cell>
          <cell r="M247">
            <v>424264</v>
          </cell>
          <cell r="N247">
            <v>541400</v>
          </cell>
          <cell r="O247">
            <v>88</v>
          </cell>
          <cell r="P247" t="str">
            <v>NZ</v>
          </cell>
          <cell r="Q247" t="str">
            <v>NZ 24264 41400</v>
          </cell>
        </row>
        <row r="248">
          <cell r="D248">
            <v>572.1</v>
          </cell>
          <cell r="E248" t="str">
            <v>Old Shaft</v>
          </cell>
          <cell r="F248" t="str">
            <v>Monitoring</v>
          </cell>
          <cell r="G248" t="str">
            <v>North East</v>
          </cell>
          <cell r="H248" t="str">
            <v>West Of Wear</v>
          </cell>
          <cell r="I248" t="str">
            <v>Monitoring</v>
          </cell>
          <cell r="J248" t="str">
            <v>Hazard H3021</v>
          </cell>
          <cell r="K248">
            <v>37460</v>
          </cell>
          <cell r="L248" t="str">
            <v>425539-006</v>
          </cell>
          <cell r="M248">
            <v>425916</v>
          </cell>
          <cell r="N248">
            <v>539847</v>
          </cell>
          <cell r="O248">
            <v>93</v>
          </cell>
          <cell r="P248" t="str">
            <v>NZ</v>
          </cell>
          <cell r="Q248" t="str">
            <v>NZ 25916 39847</v>
          </cell>
        </row>
        <row r="249">
          <cell r="D249">
            <v>223.1</v>
          </cell>
          <cell r="E249" t="str">
            <v>Pumping Shaft</v>
          </cell>
          <cell r="F249" t="str">
            <v>Monitoring</v>
          </cell>
          <cell r="G249" t="str">
            <v>South Wales</v>
          </cell>
          <cell r="H249" t="str">
            <v>Ebbw Vale</v>
          </cell>
          <cell r="I249" t="str">
            <v>Monitoring</v>
          </cell>
          <cell r="J249" t="str">
            <v>Coal Authority Instruction</v>
          </cell>
          <cell r="K249">
            <v>35643</v>
          </cell>
          <cell r="L249" t="str">
            <v>317212-008</v>
          </cell>
          <cell r="M249">
            <v>317699</v>
          </cell>
          <cell r="N249">
            <v>212418</v>
          </cell>
          <cell r="O249">
            <v>161</v>
          </cell>
          <cell r="P249" t="str">
            <v>SO</v>
          </cell>
          <cell r="Q249" t="str">
            <v>SO 17699 12418</v>
          </cell>
        </row>
        <row r="250">
          <cell r="D250">
            <v>209.1</v>
          </cell>
          <cell r="E250" t="str">
            <v>Slant</v>
          </cell>
          <cell r="F250" t="str">
            <v>Monitoring</v>
          </cell>
          <cell r="G250" t="str">
            <v>South Wales</v>
          </cell>
          <cell r="H250" t="str">
            <v>Avon-Maesteg</v>
          </cell>
          <cell r="I250" t="str">
            <v>Monitoring</v>
          </cell>
          <cell r="J250" t="str">
            <v>Area Mine Gas Investigation</v>
          </cell>
          <cell r="K250">
            <v>35217</v>
          </cell>
          <cell r="L250" t="str">
            <v>281192-037</v>
          </cell>
          <cell r="M250">
            <v>281958</v>
          </cell>
          <cell r="N250">
            <v>192133</v>
          </cell>
          <cell r="O250">
            <v>170</v>
          </cell>
          <cell r="P250" t="str">
            <v>SS</v>
          </cell>
          <cell r="Q250" t="str">
            <v>SS 81958 92133</v>
          </cell>
        </row>
        <row r="251">
          <cell r="D251">
            <v>283.10000000000002</v>
          </cell>
          <cell r="E251" t="str">
            <v>Adit</v>
          </cell>
          <cell r="F251" t="str">
            <v>Monitoring</v>
          </cell>
          <cell r="G251" t="str">
            <v>South Wales</v>
          </cell>
          <cell r="H251" t="str">
            <v>Upper Aman Valley</v>
          </cell>
          <cell r="I251" t="str">
            <v>Public Safety</v>
          </cell>
          <cell r="J251" t="str">
            <v>Hazard E471</v>
          </cell>
          <cell r="K251">
            <v>36008</v>
          </cell>
          <cell r="L251" t="str">
            <v>271213-054</v>
          </cell>
          <cell r="M251">
            <v>271148</v>
          </cell>
          <cell r="N251">
            <v>213734</v>
          </cell>
          <cell r="O251">
            <v>160</v>
          </cell>
          <cell r="P251" t="str">
            <v>SN</v>
          </cell>
          <cell r="Q251" t="str">
            <v>SN 71148 13734</v>
          </cell>
        </row>
        <row r="252">
          <cell r="D252">
            <v>283.2</v>
          </cell>
          <cell r="E252" t="str">
            <v>Discharge</v>
          </cell>
          <cell r="F252" t="str">
            <v>Monitoring</v>
          </cell>
          <cell r="G252" t="str">
            <v>South Wales</v>
          </cell>
          <cell r="H252" t="str">
            <v>Upper Aman Valley</v>
          </cell>
          <cell r="I252" t="str">
            <v>Public Safety</v>
          </cell>
          <cell r="J252" t="str">
            <v>Hazard E471</v>
          </cell>
          <cell r="K252">
            <v>36008</v>
          </cell>
          <cell r="L252" t="str">
            <v>271213-054 near</v>
          </cell>
          <cell r="M252">
            <v>271148</v>
          </cell>
          <cell r="N252">
            <v>213760</v>
          </cell>
          <cell r="O252">
            <v>160</v>
          </cell>
          <cell r="P252" t="str">
            <v>SN</v>
          </cell>
          <cell r="Q252" t="str">
            <v>SN 71148 13760</v>
          </cell>
        </row>
        <row r="253">
          <cell r="D253">
            <v>598.1</v>
          </cell>
          <cell r="E253" t="str">
            <v>Bowhouse B/H</v>
          </cell>
          <cell r="F253" t="str">
            <v>Monitoring</v>
          </cell>
          <cell r="G253" t="str">
            <v>Scotland</v>
          </cell>
          <cell r="H253" t="str">
            <v>East Fife</v>
          </cell>
          <cell r="I253" t="str">
            <v>Monitoring</v>
          </cell>
          <cell r="J253" t="str">
            <v>Area Rising Minewater</v>
          </cell>
          <cell r="K253">
            <v>37641</v>
          </cell>
          <cell r="M253">
            <v>335347</v>
          </cell>
          <cell r="N253">
            <v>699438</v>
          </cell>
          <cell r="O253">
            <v>59</v>
          </cell>
          <cell r="P253" t="str">
            <v>NT</v>
          </cell>
          <cell r="Q253" t="str">
            <v>NT 35347 99438</v>
          </cell>
        </row>
        <row r="254">
          <cell r="D254">
            <v>18.100000000000001</v>
          </cell>
          <cell r="E254" t="str">
            <v>Haigh Moor Intake Drift</v>
          </cell>
          <cell r="F254" t="str">
            <v>Monitoring</v>
          </cell>
          <cell r="G254" t="str">
            <v>Yorkshire</v>
          </cell>
          <cell r="H254" t="str">
            <v>Yorkshire Zone 1</v>
          </cell>
          <cell r="I254" t="str">
            <v>Monitoring</v>
          </cell>
          <cell r="J254" t="str">
            <v>Cars</v>
          </cell>
          <cell r="K254">
            <v>34608</v>
          </cell>
          <cell r="L254" t="str">
            <v>428414-020</v>
          </cell>
          <cell r="M254">
            <v>428957</v>
          </cell>
          <cell r="N254">
            <v>414493</v>
          </cell>
          <cell r="O254">
            <v>110</v>
          </cell>
          <cell r="P254" t="str">
            <v>SE</v>
          </cell>
          <cell r="Q254" t="str">
            <v>SE 28957 14493</v>
          </cell>
        </row>
        <row r="255">
          <cell r="D255">
            <v>281.10000000000002</v>
          </cell>
          <cell r="E255" t="str">
            <v>Adit Discharge</v>
          </cell>
          <cell r="F255" t="str">
            <v>Pumped Passive</v>
          </cell>
          <cell r="G255" t="str">
            <v>Yorkshire</v>
          </cell>
          <cell r="H255" t="str">
            <v>Upper Don Valley</v>
          </cell>
          <cell r="I255" t="str">
            <v>Mine Water Treatment</v>
          </cell>
          <cell r="J255" t="str">
            <v>Coal Authority Minewater Programme</v>
          </cell>
          <cell r="K255">
            <v>36342</v>
          </cell>
          <cell r="M255">
            <v>421440</v>
          </cell>
          <cell r="N255">
            <v>402867</v>
          </cell>
          <cell r="O255">
            <v>110</v>
          </cell>
          <cell r="P255" t="str">
            <v>SE</v>
          </cell>
          <cell r="Q255" t="str">
            <v>SE 21440 02867</v>
          </cell>
        </row>
        <row r="256">
          <cell r="D256">
            <v>281.2</v>
          </cell>
          <cell r="E256" t="str">
            <v>Raw Pumpstation</v>
          </cell>
          <cell r="F256" t="str">
            <v>Pumped Passive</v>
          </cell>
          <cell r="G256" t="str">
            <v>Yorkshire</v>
          </cell>
          <cell r="H256" t="str">
            <v>Upper Don Valley</v>
          </cell>
          <cell r="I256" t="str">
            <v>Mine Water Treatment</v>
          </cell>
          <cell r="J256" t="str">
            <v>Coal Authority Minewater Programme</v>
          </cell>
          <cell r="K256">
            <v>36342</v>
          </cell>
          <cell r="M256">
            <v>421400</v>
          </cell>
          <cell r="N256">
            <v>402900</v>
          </cell>
          <cell r="O256">
            <v>110</v>
          </cell>
          <cell r="P256" t="str">
            <v>SE</v>
          </cell>
          <cell r="Q256" t="str">
            <v>SE 21400 02900</v>
          </cell>
        </row>
        <row r="257">
          <cell r="D257">
            <v>281.3</v>
          </cell>
          <cell r="E257" t="str">
            <v>Lagoons</v>
          </cell>
          <cell r="F257" t="str">
            <v>Pumped Passive</v>
          </cell>
          <cell r="G257" t="str">
            <v>Yorkshire</v>
          </cell>
          <cell r="H257" t="str">
            <v>Upper Don Valley</v>
          </cell>
          <cell r="I257" t="str">
            <v>Mine Water Treatment</v>
          </cell>
          <cell r="J257" t="str">
            <v>Coal Authority Minewater Programme</v>
          </cell>
          <cell r="K257">
            <v>36342</v>
          </cell>
          <cell r="M257">
            <v>421400</v>
          </cell>
          <cell r="N257">
            <v>402900</v>
          </cell>
          <cell r="O257">
            <v>110</v>
          </cell>
          <cell r="P257" t="str">
            <v>SE</v>
          </cell>
          <cell r="Q257" t="str">
            <v>SE 21400 02900</v>
          </cell>
        </row>
        <row r="258">
          <cell r="D258">
            <v>281.39999999999998</v>
          </cell>
          <cell r="E258" t="str">
            <v>Treated Pumpstation</v>
          </cell>
          <cell r="F258" t="str">
            <v>Pumped Passive</v>
          </cell>
          <cell r="G258" t="str">
            <v>Yorkshire</v>
          </cell>
          <cell r="H258" t="str">
            <v>Upper Don Valley</v>
          </cell>
          <cell r="I258" t="str">
            <v>Mine Water Treatment</v>
          </cell>
          <cell r="J258" t="str">
            <v>Coal Authority Minewater Programme</v>
          </cell>
          <cell r="K258">
            <v>36342</v>
          </cell>
          <cell r="M258">
            <v>421400</v>
          </cell>
          <cell r="N258">
            <v>402900</v>
          </cell>
          <cell r="O258">
            <v>110</v>
          </cell>
          <cell r="P258" t="str">
            <v>SE</v>
          </cell>
          <cell r="Q258" t="str">
            <v>SE 21400 02900</v>
          </cell>
        </row>
        <row r="259">
          <cell r="D259">
            <v>281.5</v>
          </cell>
          <cell r="E259" t="str">
            <v>Consented Discharge</v>
          </cell>
          <cell r="F259" t="str">
            <v>Pumped Passive</v>
          </cell>
          <cell r="G259" t="str">
            <v>Yorkshire</v>
          </cell>
          <cell r="H259" t="str">
            <v>Upper Don Valley</v>
          </cell>
          <cell r="I259" t="str">
            <v>Mine Water Treatment</v>
          </cell>
          <cell r="J259" t="str">
            <v>Coal Authority Minewater Programme</v>
          </cell>
          <cell r="K259">
            <v>36342</v>
          </cell>
          <cell r="M259">
            <v>421400</v>
          </cell>
          <cell r="N259">
            <v>402900</v>
          </cell>
          <cell r="O259">
            <v>110</v>
          </cell>
          <cell r="P259" t="str">
            <v>SE</v>
          </cell>
          <cell r="Q259" t="str">
            <v>SE 21400 02900</v>
          </cell>
        </row>
        <row r="260">
          <cell r="D260">
            <v>281.60000000000002</v>
          </cell>
          <cell r="E260" t="str">
            <v>Settlement Pond 1 Out</v>
          </cell>
          <cell r="F260" t="str">
            <v>Pumped Passive</v>
          </cell>
          <cell r="G260" t="str">
            <v>Yorkshire</v>
          </cell>
          <cell r="H260" t="str">
            <v>Upper Don Valley</v>
          </cell>
          <cell r="I260" t="str">
            <v>Mine Water Treatment</v>
          </cell>
          <cell r="J260" t="str">
            <v>Coal Authority Minewater Programme</v>
          </cell>
          <cell r="K260">
            <v>36342</v>
          </cell>
          <cell r="M260">
            <v>420880</v>
          </cell>
          <cell r="N260">
            <v>402450</v>
          </cell>
          <cell r="O260">
            <v>110</v>
          </cell>
          <cell r="P260" t="str">
            <v>SE</v>
          </cell>
          <cell r="Q260" t="str">
            <v>SE 20880 02450</v>
          </cell>
        </row>
        <row r="261">
          <cell r="D261">
            <v>281.7</v>
          </cell>
          <cell r="E261" t="str">
            <v>SCOOFI Inlet</v>
          </cell>
          <cell r="F261" t="str">
            <v>Pumped Passive</v>
          </cell>
          <cell r="G261" t="str">
            <v>Yorkshire</v>
          </cell>
          <cell r="H261" t="str">
            <v>Upper Don Valley</v>
          </cell>
          <cell r="I261" t="str">
            <v>Mine Water Treatment</v>
          </cell>
          <cell r="J261" t="str">
            <v>Coal Authority Minewater Programme</v>
          </cell>
          <cell r="K261">
            <v>41640</v>
          </cell>
          <cell r="O261">
            <v>110</v>
          </cell>
          <cell r="P261" t="str">
            <v>SE</v>
          </cell>
        </row>
        <row r="262">
          <cell r="D262">
            <v>281.8</v>
          </cell>
          <cell r="E262" t="str">
            <v>SCOOFI Outlet</v>
          </cell>
          <cell r="F262" t="str">
            <v>Pumped Passive</v>
          </cell>
          <cell r="G262" t="str">
            <v>Yorkshire</v>
          </cell>
          <cell r="H262" t="str">
            <v>Upper Don Valley</v>
          </cell>
          <cell r="I262" t="str">
            <v>Mine Water Treatment</v>
          </cell>
          <cell r="J262" t="str">
            <v>Coal Authority Minewater Programme</v>
          </cell>
          <cell r="K262">
            <v>41640</v>
          </cell>
          <cell r="O262">
            <v>110</v>
          </cell>
          <cell r="P262" t="str">
            <v>SE</v>
          </cell>
        </row>
        <row r="263">
          <cell r="D263">
            <v>379.1</v>
          </cell>
          <cell r="E263" t="str">
            <v>Discharge</v>
          </cell>
          <cell r="F263" t="str">
            <v>Monitoring</v>
          </cell>
          <cell r="G263" t="str">
            <v>North East</v>
          </cell>
          <cell r="H263" t="str">
            <v>Derwent Valley</v>
          </cell>
          <cell r="I263" t="str">
            <v>Monitoring</v>
          </cell>
          <cell r="J263" t="str">
            <v>Area Rising Minewater</v>
          </cell>
          <cell r="K263">
            <v>36251</v>
          </cell>
          <cell r="L263" t="str">
            <v>417557-019 near</v>
          </cell>
          <cell r="M263">
            <v>417729</v>
          </cell>
          <cell r="N263">
            <v>556878</v>
          </cell>
          <cell r="O263">
            <v>88</v>
          </cell>
          <cell r="P263" t="str">
            <v>NZ</v>
          </cell>
          <cell r="Q263" t="str">
            <v>NZ 17729 56878</v>
          </cell>
        </row>
        <row r="264">
          <cell r="D264">
            <v>247.1</v>
          </cell>
          <cell r="E264" t="str">
            <v>Drift</v>
          </cell>
          <cell r="F264" t="str">
            <v>Monitoring</v>
          </cell>
          <cell r="G264" t="str">
            <v>South Wales</v>
          </cell>
          <cell r="H264" t="str">
            <v>Upper Rhondda Fawr Valley</v>
          </cell>
          <cell r="I264" t="str">
            <v>Public Safety</v>
          </cell>
          <cell r="J264" t="str">
            <v>Hazard E211/H1181</v>
          </cell>
          <cell r="K264">
            <v>35796</v>
          </cell>
          <cell r="L264" t="str">
            <v>293198-009</v>
          </cell>
          <cell r="M264">
            <v>293449</v>
          </cell>
          <cell r="N264">
            <v>198423</v>
          </cell>
          <cell r="O264">
            <v>170</v>
          </cell>
          <cell r="P264" t="str">
            <v>SS</v>
          </cell>
          <cell r="Q264" t="str">
            <v>SS 93449 98423</v>
          </cell>
        </row>
        <row r="265">
          <cell r="D265">
            <v>247.2</v>
          </cell>
          <cell r="E265" t="str">
            <v>Uc Shaft (North)</v>
          </cell>
          <cell r="F265" t="str">
            <v>Monitoring</v>
          </cell>
          <cell r="G265" t="str">
            <v>South Wales</v>
          </cell>
          <cell r="H265" t="str">
            <v>Upper Rhondda Fawr Valley</v>
          </cell>
          <cell r="I265" t="str">
            <v>Public Safety</v>
          </cell>
          <cell r="J265" t="str">
            <v>Hazard E211/H1181</v>
          </cell>
          <cell r="K265">
            <v>35796</v>
          </cell>
          <cell r="L265" t="str">
            <v>293198-008</v>
          </cell>
          <cell r="M265">
            <v>293476</v>
          </cell>
          <cell r="N265">
            <v>198427</v>
          </cell>
          <cell r="O265">
            <v>170</v>
          </cell>
          <cell r="P265" t="str">
            <v>SS</v>
          </cell>
          <cell r="Q265" t="str">
            <v>SS 93476 98427</v>
          </cell>
        </row>
        <row r="266">
          <cell r="D266">
            <v>247.3</v>
          </cell>
          <cell r="E266" t="str">
            <v>Dc Shaft (Cwmsaerbren)</v>
          </cell>
          <cell r="F266" t="str">
            <v>Monitoring</v>
          </cell>
          <cell r="G266" t="str">
            <v>South Wales</v>
          </cell>
          <cell r="H266" t="str">
            <v>Upper Rhondda Fawr Valley</v>
          </cell>
          <cell r="I266" t="str">
            <v>Public Safety</v>
          </cell>
          <cell r="J266" t="str">
            <v>Hazard E211/H1181</v>
          </cell>
          <cell r="K266">
            <v>35796</v>
          </cell>
          <cell r="L266" t="str">
            <v>293198-006</v>
          </cell>
          <cell r="M266">
            <v>293496</v>
          </cell>
          <cell r="N266">
            <v>198419</v>
          </cell>
          <cell r="O266">
            <v>170</v>
          </cell>
          <cell r="P266" t="str">
            <v>SS</v>
          </cell>
          <cell r="Q266" t="str">
            <v>SS 93496 98419</v>
          </cell>
        </row>
        <row r="267">
          <cell r="D267">
            <v>247.4</v>
          </cell>
          <cell r="E267" t="str">
            <v>Lady Margaret Shaft</v>
          </cell>
          <cell r="F267" t="str">
            <v>Monitoring</v>
          </cell>
          <cell r="G267" t="str">
            <v>South Wales</v>
          </cell>
          <cell r="H267" t="str">
            <v>Upper Rhondda Fawr Valley</v>
          </cell>
          <cell r="I267" t="str">
            <v>Public Safety</v>
          </cell>
          <cell r="J267" t="str">
            <v>Hazard E211/H1181</v>
          </cell>
          <cell r="K267">
            <v>35796</v>
          </cell>
          <cell r="L267" t="str">
            <v>294197-002</v>
          </cell>
          <cell r="M267">
            <v>294013</v>
          </cell>
          <cell r="N267">
            <v>197954</v>
          </cell>
          <cell r="O267">
            <v>170</v>
          </cell>
          <cell r="P267" t="str">
            <v>SS</v>
          </cell>
          <cell r="Q267" t="str">
            <v>SS 94013 97954</v>
          </cell>
        </row>
        <row r="268">
          <cell r="D268">
            <v>452.1</v>
          </cell>
          <cell r="E268" t="str">
            <v>Brockwell W/L</v>
          </cell>
          <cell r="F268" t="str">
            <v>Monitoring</v>
          </cell>
          <cell r="G268" t="str">
            <v>North East</v>
          </cell>
          <cell r="H268" t="str">
            <v>Gaunless Valley</v>
          </cell>
          <cell r="I268" t="str">
            <v>Monitoring</v>
          </cell>
          <cell r="J268" t="str">
            <v>Area Rising Minewater</v>
          </cell>
          <cell r="K268">
            <v>36705</v>
          </cell>
          <cell r="L268" t="str">
            <v>410525-048</v>
          </cell>
          <cell r="M268">
            <v>410875</v>
          </cell>
          <cell r="N268">
            <v>525942</v>
          </cell>
          <cell r="O268">
            <v>92</v>
          </cell>
          <cell r="P268" t="str">
            <v>NZ</v>
          </cell>
          <cell r="Q268" t="str">
            <v>NZ 10875 25942</v>
          </cell>
        </row>
        <row r="269">
          <cell r="D269">
            <v>359.1</v>
          </cell>
          <cell r="E269" t="str">
            <v>Discharge</v>
          </cell>
          <cell r="F269" t="str">
            <v>Monitoring</v>
          </cell>
          <cell r="G269" t="str">
            <v>South Wales</v>
          </cell>
          <cell r="H269" t="str">
            <v>Upper Cynon Valley</v>
          </cell>
          <cell r="I269" t="str">
            <v>Monitoring</v>
          </cell>
          <cell r="J269" t="str">
            <v>Former British Coal Hazard</v>
          </cell>
          <cell r="K269">
            <v>36220</v>
          </cell>
          <cell r="M269">
            <v>297238</v>
          </cell>
          <cell r="N269">
            <v>202881</v>
          </cell>
          <cell r="O269">
            <v>170</v>
          </cell>
          <cell r="P269" t="str">
            <v>SN</v>
          </cell>
          <cell r="Q269" t="str">
            <v>SN 97238 02881</v>
          </cell>
        </row>
        <row r="270">
          <cell r="D270">
            <v>236.1</v>
          </cell>
          <cell r="E270" t="str">
            <v>Dc Shaft</v>
          </cell>
          <cell r="F270" t="str">
            <v>Monitoring</v>
          </cell>
          <cell r="G270" t="str">
            <v>South Wales</v>
          </cell>
          <cell r="H270" t="str">
            <v>Upper Cynon Valley</v>
          </cell>
          <cell r="I270" t="str">
            <v>Monitoring</v>
          </cell>
          <cell r="J270" t="str">
            <v>Area Rising Minewater</v>
          </cell>
          <cell r="K270">
            <v>35704</v>
          </cell>
          <cell r="L270" t="str">
            <v>297202-005 or 297202-006</v>
          </cell>
          <cell r="M270">
            <v>297016</v>
          </cell>
          <cell r="N270">
            <v>202466</v>
          </cell>
          <cell r="O270">
            <v>170</v>
          </cell>
          <cell r="P270" t="str">
            <v>SN</v>
          </cell>
          <cell r="Q270" t="str">
            <v>SN 97016 02466</v>
          </cell>
        </row>
        <row r="271">
          <cell r="D271">
            <v>236.2</v>
          </cell>
          <cell r="E271" t="str">
            <v>Uc Shaft</v>
          </cell>
          <cell r="F271" t="str">
            <v>Monitoring</v>
          </cell>
          <cell r="G271" t="str">
            <v>South Wales</v>
          </cell>
          <cell r="H271" t="str">
            <v>Upper Cynon Valley</v>
          </cell>
          <cell r="I271" t="str">
            <v>Monitoring</v>
          </cell>
          <cell r="J271" t="str">
            <v>Area Rising Minewater</v>
          </cell>
          <cell r="K271">
            <v>35704</v>
          </cell>
          <cell r="L271" t="str">
            <v>297202-005 or 297202-006</v>
          </cell>
          <cell r="M271">
            <v>297003</v>
          </cell>
          <cell r="N271">
            <v>202425</v>
          </cell>
          <cell r="O271">
            <v>170</v>
          </cell>
          <cell r="P271" t="str">
            <v>SN</v>
          </cell>
          <cell r="Q271" t="str">
            <v>SN 97003 02425</v>
          </cell>
        </row>
        <row r="272">
          <cell r="D272">
            <v>606.1</v>
          </cell>
          <cell r="E272" t="str">
            <v>Discharge</v>
          </cell>
          <cell r="F272" t="str">
            <v>Monitoring</v>
          </cell>
          <cell r="G272" t="str">
            <v>North East</v>
          </cell>
          <cell r="H272" t="str">
            <v>South Tyne</v>
          </cell>
          <cell r="I272" t="str">
            <v>Mine Water Treatment</v>
          </cell>
          <cell r="J272" t="str">
            <v>Coal Authority Minewater Programme</v>
          </cell>
          <cell r="K272">
            <v>37687</v>
          </cell>
          <cell r="M272">
            <v>366295</v>
          </cell>
          <cell r="N272">
            <v>564863</v>
          </cell>
          <cell r="O272">
            <v>86</v>
          </cell>
          <cell r="P272" t="str">
            <v>NY</v>
          </cell>
          <cell r="Q272" t="str">
            <v>NY 66295 64863</v>
          </cell>
        </row>
        <row r="273">
          <cell r="D273">
            <v>407.1</v>
          </cell>
          <cell r="E273" t="str">
            <v>Little Coal Return Drift B/H</v>
          </cell>
          <cell r="F273" t="str">
            <v>Monitoring</v>
          </cell>
          <cell r="G273" t="str">
            <v>East Midlands</v>
          </cell>
          <cell r="H273" t="str">
            <v>South Derbyshire</v>
          </cell>
          <cell r="I273" t="str">
            <v>Monitoring</v>
          </cell>
          <cell r="J273" t="str">
            <v>Area Rising Minewater</v>
          </cell>
          <cell r="K273">
            <v>36373</v>
          </cell>
          <cell r="M273">
            <v>427952</v>
          </cell>
          <cell r="N273">
            <v>319076</v>
          </cell>
          <cell r="O273">
            <v>128</v>
          </cell>
          <cell r="P273" t="str">
            <v>SK</v>
          </cell>
          <cell r="Q273" t="str">
            <v>SK 27952 19076</v>
          </cell>
        </row>
        <row r="274">
          <cell r="D274">
            <v>407.2</v>
          </cell>
          <cell r="E274" t="str">
            <v>V Notch Discharge</v>
          </cell>
          <cell r="F274" t="str">
            <v>Monitoring</v>
          </cell>
          <cell r="G274" t="str">
            <v>East Midlands</v>
          </cell>
          <cell r="H274" t="str">
            <v>South Derbyshire</v>
          </cell>
          <cell r="I274" t="str">
            <v>Monitoring</v>
          </cell>
          <cell r="J274" t="str">
            <v>Area Rising Minewater</v>
          </cell>
          <cell r="K274">
            <v>36373</v>
          </cell>
          <cell r="M274">
            <v>427230</v>
          </cell>
          <cell r="N274">
            <v>319120</v>
          </cell>
          <cell r="O274">
            <v>128</v>
          </cell>
          <cell r="P274" t="str">
            <v>SK</v>
          </cell>
          <cell r="Q274" t="str">
            <v>SK 27230 19120</v>
          </cell>
        </row>
        <row r="275">
          <cell r="D275">
            <v>407.3</v>
          </cell>
          <cell r="E275" t="str">
            <v>Darklands Brook Upstream</v>
          </cell>
          <cell r="F275" t="str">
            <v>Monitoring</v>
          </cell>
          <cell r="G275" t="str">
            <v>East Midlands</v>
          </cell>
          <cell r="H275" t="str">
            <v>South Derbyshire</v>
          </cell>
          <cell r="I275" t="str">
            <v>Monitoring</v>
          </cell>
          <cell r="J275" t="str">
            <v>Area Rising Minewater</v>
          </cell>
          <cell r="K275">
            <v>36373</v>
          </cell>
          <cell r="M275">
            <v>427335</v>
          </cell>
          <cell r="N275">
            <v>319205</v>
          </cell>
          <cell r="O275">
            <v>128</v>
          </cell>
          <cell r="P275" t="str">
            <v>SK</v>
          </cell>
          <cell r="Q275" t="str">
            <v>SK 27335 19205</v>
          </cell>
        </row>
        <row r="276">
          <cell r="D276">
            <v>407.4</v>
          </cell>
          <cell r="E276" t="str">
            <v>Darklands Brook Downstream</v>
          </cell>
          <cell r="F276" t="str">
            <v>Monitoring</v>
          </cell>
          <cell r="G276" t="str">
            <v>East Midlands</v>
          </cell>
          <cell r="H276" t="str">
            <v>South Derbyshire</v>
          </cell>
          <cell r="I276" t="str">
            <v>Monitoring</v>
          </cell>
          <cell r="J276" t="str">
            <v>Area Rising Minewater</v>
          </cell>
          <cell r="K276">
            <v>36373</v>
          </cell>
          <cell r="M276">
            <v>426965</v>
          </cell>
          <cell r="N276">
            <v>319110</v>
          </cell>
          <cell r="O276">
            <v>128</v>
          </cell>
          <cell r="P276" t="str">
            <v>SK</v>
          </cell>
          <cell r="Q276" t="str">
            <v>SK 26965 19110</v>
          </cell>
        </row>
        <row r="277">
          <cell r="D277">
            <v>407.5</v>
          </cell>
          <cell r="E277" t="str">
            <v>Pipe End</v>
          </cell>
          <cell r="F277" t="str">
            <v>Monitoring</v>
          </cell>
          <cell r="G277" t="str">
            <v>East Midlands</v>
          </cell>
          <cell r="H277" t="str">
            <v>South Derbyshire</v>
          </cell>
          <cell r="I277" t="str">
            <v>Monitoring</v>
          </cell>
          <cell r="J277" t="str">
            <v>Area Rising Minewater</v>
          </cell>
          <cell r="K277">
            <v>36373</v>
          </cell>
          <cell r="M277">
            <v>427335</v>
          </cell>
          <cell r="N277">
            <v>319200</v>
          </cell>
          <cell r="O277">
            <v>128</v>
          </cell>
          <cell r="P277" t="str">
            <v>SK</v>
          </cell>
          <cell r="Q277" t="str">
            <v>SK 27335 19200</v>
          </cell>
        </row>
        <row r="278">
          <cell r="D278">
            <v>407.6</v>
          </cell>
          <cell r="E278" t="str">
            <v>North ditch to brook</v>
          </cell>
          <cell r="F278" t="str">
            <v>Monitoring</v>
          </cell>
          <cell r="G278" t="str">
            <v>East Midlands</v>
          </cell>
          <cell r="H278" t="str">
            <v>South Derbyshire</v>
          </cell>
          <cell r="I278" t="str">
            <v>Monitoring</v>
          </cell>
          <cell r="J278" t="str">
            <v>Area Rising Minewater</v>
          </cell>
          <cell r="K278">
            <v>36373</v>
          </cell>
          <cell r="M278">
            <v>427330</v>
          </cell>
          <cell r="N278">
            <v>319210</v>
          </cell>
          <cell r="O278">
            <v>128</v>
          </cell>
          <cell r="P278" t="str">
            <v>SK</v>
          </cell>
          <cell r="Q278" t="str">
            <v>SK 27330 19210</v>
          </cell>
        </row>
        <row r="279">
          <cell r="D279">
            <v>778.1</v>
          </cell>
          <cell r="E279" t="str">
            <v>Aquifer Borehole</v>
          </cell>
          <cell r="F279" t="str">
            <v>Monitoring</v>
          </cell>
          <cell r="G279" t="str">
            <v>East Midlands</v>
          </cell>
          <cell r="H279" t="str">
            <v>South Derbyshire</v>
          </cell>
          <cell r="I279" t="str">
            <v>Monitoring</v>
          </cell>
          <cell r="J279" t="str">
            <v>Investigation of aquifer pollution</v>
          </cell>
          <cell r="K279">
            <v>41050</v>
          </cell>
          <cell r="M279">
            <v>426949</v>
          </cell>
          <cell r="N279">
            <v>319069</v>
          </cell>
          <cell r="O279">
            <v>128</v>
          </cell>
          <cell r="P279" t="str">
            <v>SK</v>
          </cell>
          <cell r="Q279" t="str">
            <v>SK 26949 19069</v>
          </cell>
        </row>
        <row r="280">
          <cell r="D280">
            <v>137.1</v>
          </cell>
          <cell r="E280" t="str">
            <v>Drift B/H</v>
          </cell>
          <cell r="F280" t="str">
            <v>Monitoring</v>
          </cell>
          <cell r="G280" t="str">
            <v>South Wales</v>
          </cell>
          <cell r="H280" t="str">
            <v>Loughor Valley</v>
          </cell>
          <cell r="I280" t="str">
            <v>Public Safety</v>
          </cell>
          <cell r="J280" t="str">
            <v>Former British Coal Hazard</v>
          </cell>
          <cell r="K280">
            <v>35125</v>
          </cell>
          <cell r="L280" t="str">
            <v>257198-013 near</v>
          </cell>
          <cell r="M280">
            <v>257228</v>
          </cell>
          <cell r="N280">
            <v>198255</v>
          </cell>
          <cell r="O280">
            <v>159</v>
          </cell>
          <cell r="P280" t="str">
            <v>SS</v>
          </cell>
          <cell r="Q280" t="str">
            <v>SS 57228 98255</v>
          </cell>
        </row>
        <row r="281">
          <cell r="D281">
            <v>271.10000000000002</v>
          </cell>
          <cell r="E281" t="str">
            <v>North Shaft</v>
          </cell>
          <cell r="F281" t="str">
            <v>Inactive</v>
          </cell>
          <cell r="G281" t="str">
            <v>South Wales</v>
          </cell>
          <cell r="H281" t="str">
            <v>Avon-Maesteg</v>
          </cell>
          <cell r="I281" t="str">
            <v>Monitoring</v>
          </cell>
          <cell r="J281" t="str">
            <v>Cars</v>
          </cell>
          <cell r="K281">
            <v>35977</v>
          </cell>
          <cell r="L281" t="str">
            <v>286194-003</v>
          </cell>
          <cell r="M281">
            <v>286588</v>
          </cell>
          <cell r="N281">
            <v>194559</v>
          </cell>
          <cell r="O281">
            <v>170</v>
          </cell>
          <cell r="P281" t="str">
            <v>SS</v>
          </cell>
          <cell r="Q281" t="str">
            <v>SS 86588 94559</v>
          </cell>
        </row>
        <row r="282">
          <cell r="D282">
            <v>271.2</v>
          </cell>
          <cell r="E282" t="str">
            <v>South Shaft</v>
          </cell>
          <cell r="F282" t="str">
            <v>Inactive</v>
          </cell>
          <cell r="G282" t="str">
            <v>South Wales</v>
          </cell>
          <cell r="H282" t="str">
            <v>Avon-Maesteg</v>
          </cell>
          <cell r="I282" t="str">
            <v>Monitoring</v>
          </cell>
          <cell r="J282" t="str">
            <v>Cars</v>
          </cell>
          <cell r="K282">
            <v>35977</v>
          </cell>
          <cell r="L282" t="str">
            <v>286194-002</v>
          </cell>
          <cell r="M282">
            <v>286597</v>
          </cell>
          <cell r="N282">
            <v>194483</v>
          </cell>
          <cell r="O282">
            <v>170</v>
          </cell>
          <cell r="P282" t="str">
            <v>SS</v>
          </cell>
          <cell r="Q282" t="str">
            <v>SS 86597 94483</v>
          </cell>
        </row>
        <row r="283">
          <cell r="D283">
            <v>271.3</v>
          </cell>
          <cell r="E283" t="str">
            <v>East No.3 Shaft</v>
          </cell>
          <cell r="F283" t="str">
            <v>Inactive</v>
          </cell>
          <cell r="G283" t="str">
            <v>South Wales</v>
          </cell>
          <cell r="H283" t="str">
            <v>Avon-Maesteg</v>
          </cell>
          <cell r="I283" t="str">
            <v>Monitoring</v>
          </cell>
          <cell r="J283" t="str">
            <v>Cars</v>
          </cell>
          <cell r="K283">
            <v>35977</v>
          </cell>
          <cell r="L283" t="str">
            <v>286194-004</v>
          </cell>
          <cell r="M283">
            <v>286655</v>
          </cell>
          <cell r="N283">
            <v>194573</v>
          </cell>
          <cell r="O283">
            <v>170</v>
          </cell>
          <cell r="P283" t="str">
            <v>SS</v>
          </cell>
          <cell r="Q283" t="str">
            <v>SS 86655 94573</v>
          </cell>
        </row>
        <row r="284">
          <cell r="D284">
            <v>175.1</v>
          </cell>
          <cell r="E284" t="str">
            <v>Shaft</v>
          </cell>
          <cell r="F284" t="str">
            <v>Monitoring</v>
          </cell>
          <cell r="G284" t="str">
            <v>North West</v>
          </cell>
          <cell r="H284" t="str">
            <v>Burnley-Lancashire Calder</v>
          </cell>
          <cell r="I284" t="str">
            <v>Monitoring</v>
          </cell>
          <cell r="J284" t="str">
            <v>Area Rising Minewater</v>
          </cell>
          <cell r="K284">
            <v>35462</v>
          </cell>
          <cell r="L284" t="str">
            <v>377433-002</v>
          </cell>
          <cell r="M284">
            <v>377454</v>
          </cell>
          <cell r="N284">
            <v>433211</v>
          </cell>
          <cell r="O284">
            <v>103</v>
          </cell>
          <cell r="P284" t="str">
            <v>SD</v>
          </cell>
          <cell r="Q284" t="str">
            <v>SD 77454 33211</v>
          </cell>
        </row>
        <row r="285">
          <cell r="D285">
            <v>175.2</v>
          </cell>
          <cell r="E285" t="str">
            <v>Discharge</v>
          </cell>
          <cell r="F285" t="str">
            <v>Monitoring</v>
          </cell>
          <cell r="G285" t="str">
            <v>North West</v>
          </cell>
          <cell r="H285" t="str">
            <v>Burnley-Lancashire Calder</v>
          </cell>
          <cell r="I285" t="str">
            <v>Monitoring</v>
          </cell>
          <cell r="J285" t="str">
            <v>Area Rising Minewater</v>
          </cell>
          <cell r="K285">
            <v>35462</v>
          </cell>
          <cell r="L285" t="str">
            <v>377433-002 near</v>
          </cell>
          <cell r="M285">
            <v>377324</v>
          </cell>
          <cell r="N285">
            <v>433115</v>
          </cell>
          <cell r="O285">
            <v>103</v>
          </cell>
          <cell r="P285" t="str">
            <v>SD</v>
          </cell>
          <cell r="Q285" t="str">
            <v>SD 77324 33115</v>
          </cell>
        </row>
        <row r="286">
          <cell r="D286">
            <v>326.10000000000002</v>
          </cell>
          <cell r="E286" t="str">
            <v>Bankside Issue</v>
          </cell>
          <cell r="F286" t="str">
            <v>Monitoring</v>
          </cell>
          <cell r="G286" t="str">
            <v>West Midlands</v>
          </cell>
          <cell r="H286" t="str">
            <v>North Staffs</v>
          </cell>
          <cell r="I286" t="str">
            <v>Monitoring</v>
          </cell>
          <cell r="J286" t="str">
            <v>Hazard H1568</v>
          </cell>
          <cell r="K286">
            <v>36161</v>
          </cell>
          <cell r="M286">
            <v>390056</v>
          </cell>
          <cell r="N286">
            <v>351467</v>
          </cell>
          <cell r="O286">
            <v>118</v>
          </cell>
          <cell r="P286" t="str">
            <v>SJ</v>
          </cell>
          <cell r="Q286" t="str">
            <v>SJ 90056 51467</v>
          </cell>
        </row>
        <row r="287">
          <cell r="D287">
            <v>336.1</v>
          </cell>
          <cell r="E287" t="str">
            <v>No.2 North Drift B/H</v>
          </cell>
          <cell r="F287" t="str">
            <v>Monitoring</v>
          </cell>
          <cell r="G287" t="str">
            <v>East Midlands</v>
          </cell>
          <cell r="H287" t="str">
            <v>North East Derbyshire</v>
          </cell>
          <cell r="I287" t="str">
            <v>Monitoring</v>
          </cell>
          <cell r="J287" t="str">
            <v>Cars</v>
          </cell>
          <cell r="K287">
            <v>34344</v>
          </cell>
          <cell r="M287">
            <v>441879</v>
          </cell>
          <cell r="N287">
            <v>369902</v>
          </cell>
          <cell r="O287">
            <v>120</v>
          </cell>
          <cell r="P287" t="str">
            <v>SK</v>
          </cell>
          <cell r="Q287" t="str">
            <v>SK 41879 69902</v>
          </cell>
        </row>
        <row r="288">
          <cell r="D288">
            <v>336.2</v>
          </cell>
          <cell r="E288" t="str">
            <v>No.1 South Drift B/H</v>
          </cell>
          <cell r="F288" t="str">
            <v>Monitoring</v>
          </cell>
          <cell r="G288" t="str">
            <v>East Midlands</v>
          </cell>
          <cell r="H288" t="str">
            <v>North East Derbyshire</v>
          </cell>
          <cell r="I288" t="str">
            <v>Monitoring</v>
          </cell>
          <cell r="J288" t="str">
            <v>Cars</v>
          </cell>
          <cell r="K288">
            <v>34344</v>
          </cell>
          <cell r="M288">
            <v>441879</v>
          </cell>
          <cell r="N288">
            <v>369902</v>
          </cell>
          <cell r="O288">
            <v>120</v>
          </cell>
          <cell r="P288" t="str">
            <v>SK</v>
          </cell>
          <cell r="Q288" t="str">
            <v>SK 41879 69902</v>
          </cell>
        </row>
        <row r="289">
          <cell r="D289">
            <v>520.1</v>
          </cell>
          <cell r="E289" t="str">
            <v>No.1 Dc Shaft</v>
          </cell>
          <cell r="F289" t="str">
            <v>Monitoring</v>
          </cell>
          <cell r="G289" t="str">
            <v>East Midlands</v>
          </cell>
          <cell r="H289" t="str">
            <v>Central Notts</v>
          </cell>
          <cell r="I289" t="str">
            <v>Monitoring</v>
          </cell>
          <cell r="J289" t="str">
            <v>Area Rising Minewater</v>
          </cell>
          <cell r="K289">
            <v>37092</v>
          </cell>
          <cell r="L289" t="str">
            <v>460350-001</v>
          </cell>
          <cell r="M289">
            <v>460350</v>
          </cell>
          <cell r="N289">
            <v>350185</v>
          </cell>
          <cell r="O289">
            <v>120</v>
          </cell>
          <cell r="P289" t="str">
            <v>SK</v>
          </cell>
          <cell r="Q289" t="str">
            <v>SK 60350 50185</v>
          </cell>
        </row>
        <row r="290">
          <cell r="D290">
            <v>520.20000000000005</v>
          </cell>
          <cell r="E290" t="str">
            <v>No.2 Uc Shaft</v>
          </cell>
          <cell r="F290" t="str">
            <v>Monitoring</v>
          </cell>
          <cell r="G290" t="str">
            <v>East Midlands</v>
          </cell>
          <cell r="H290" t="str">
            <v>Central Notts</v>
          </cell>
          <cell r="I290" t="str">
            <v>Monitoring</v>
          </cell>
          <cell r="J290" t="str">
            <v>Area Rising Minewater</v>
          </cell>
          <cell r="K290">
            <v>37092</v>
          </cell>
          <cell r="L290" t="str">
            <v>460350-002</v>
          </cell>
          <cell r="M290">
            <v>460276</v>
          </cell>
          <cell r="N290">
            <v>350153</v>
          </cell>
          <cell r="O290">
            <v>120</v>
          </cell>
          <cell r="P290" t="str">
            <v>SK</v>
          </cell>
          <cell r="Q290" t="str">
            <v>SK 60276 50153</v>
          </cell>
        </row>
        <row r="291">
          <cell r="D291">
            <v>170.1</v>
          </cell>
          <cell r="E291" t="str">
            <v>Dysart Main B/H</v>
          </cell>
          <cell r="F291" t="str">
            <v>Monitoring</v>
          </cell>
          <cell r="G291" t="str">
            <v>Scotland</v>
          </cell>
          <cell r="H291" t="str">
            <v>East Fife</v>
          </cell>
          <cell r="I291" t="str">
            <v>Monitoring</v>
          </cell>
          <cell r="J291" t="str">
            <v>Area Rising Minewater</v>
          </cell>
          <cell r="K291">
            <v>35431</v>
          </cell>
          <cell r="M291">
            <v>334610</v>
          </cell>
          <cell r="N291">
            <v>699140</v>
          </cell>
          <cell r="O291">
            <v>59</v>
          </cell>
          <cell r="P291" t="str">
            <v>NT</v>
          </cell>
          <cell r="Q291" t="str">
            <v>NT 34610 99140</v>
          </cell>
        </row>
        <row r="292">
          <cell r="D292">
            <v>597.1</v>
          </cell>
          <cell r="E292" t="str">
            <v>Dysart Main B/H</v>
          </cell>
          <cell r="F292" t="str">
            <v>Monitoring</v>
          </cell>
          <cell r="G292" t="str">
            <v>Scotland</v>
          </cell>
          <cell r="H292" t="str">
            <v>East Fife</v>
          </cell>
          <cell r="I292" t="str">
            <v>Monitoring</v>
          </cell>
          <cell r="J292" t="str">
            <v>Area Rising Minewater</v>
          </cell>
          <cell r="K292">
            <v>37641</v>
          </cell>
          <cell r="M292">
            <v>334953</v>
          </cell>
          <cell r="N292">
            <v>699855</v>
          </cell>
          <cell r="O292">
            <v>59</v>
          </cell>
          <cell r="P292" t="str">
            <v>NT</v>
          </cell>
          <cell r="Q292" t="str">
            <v>NT 34953 99855</v>
          </cell>
        </row>
        <row r="293">
          <cell r="D293">
            <v>110.1</v>
          </cell>
          <cell r="E293" t="str">
            <v>Shaft</v>
          </cell>
          <cell r="F293" t="str">
            <v>Monitoring</v>
          </cell>
          <cell r="G293" t="str">
            <v>East Midlands</v>
          </cell>
          <cell r="H293" t="str">
            <v>North East Derbyshire</v>
          </cell>
          <cell r="I293" t="str">
            <v>Monitoring</v>
          </cell>
          <cell r="J293" t="str">
            <v>Cars</v>
          </cell>
          <cell r="K293">
            <v>34790</v>
          </cell>
          <cell r="L293" t="str">
            <v>441375-027</v>
          </cell>
          <cell r="M293">
            <v>441106</v>
          </cell>
          <cell r="N293">
            <v>375867</v>
          </cell>
          <cell r="O293">
            <v>120</v>
          </cell>
          <cell r="P293" t="str">
            <v>SK</v>
          </cell>
          <cell r="Q293" t="str">
            <v>SK 41106 75867</v>
          </cell>
        </row>
        <row r="294">
          <cell r="D294">
            <v>721.1</v>
          </cell>
          <cell r="E294" t="str">
            <v>Chirm Discharge</v>
          </cell>
          <cell r="F294" t="str">
            <v>Monitoring</v>
          </cell>
          <cell r="G294" t="str">
            <v>North East</v>
          </cell>
          <cell r="H294" t="str">
            <v>Coquet</v>
          </cell>
          <cell r="I294" t="str">
            <v>Design Mine Water Treatment</v>
          </cell>
          <cell r="J294" t="str">
            <v>Coal Authority Minewater Programme</v>
          </cell>
          <cell r="K294">
            <v>38811</v>
          </cell>
          <cell r="M294">
            <v>409790</v>
          </cell>
          <cell r="N294">
            <v>597025</v>
          </cell>
          <cell r="O294">
            <v>81</v>
          </cell>
          <cell r="P294" t="str">
            <v>NZ</v>
          </cell>
          <cell r="Q294" t="str">
            <v>NZ 09790 97025</v>
          </cell>
        </row>
        <row r="295">
          <cell r="D295">
            <v>721.2</v>
          </cell>
          <cell r="E295" t="str">
            <v>Chirm Abstraction Borehole P</v>
          </cell>
          <cell r="F295" t="str">
            <v>Monitoring</v>
          </cell>
          <cell r="G295" t="str">
            <v>North East</v>
          </cell>
          <cell r="H295" t="str">
            <v>Coquet</v>
          </cell>
          <cell r="I295" t="str">
            <v>Design Mine Water Treatment</v>
          </cell>
          <cell r="J295" t="str">
            <v>Coal Authority Minewater Programme</v>
          </cell>
          <cell r="K295">
            <v>38811</v>
          </cell>
          <cell r="M295">
            <v>410135</v>
          </cell>
          <cell r="N295">
            <v>596872</v>
          </cell>
          <cell r="O295">
            <v>81</v>
          </cell>
          <cell r="P295" t="str">
            <v>NZ</v>
          </cell>
          <cell r="Q295" t="str">
            <v>NZ 10135 96872</v>
          </cell>
        </row>
        <row r="296">
          <cell r="D296">
            <v>721.3</v>
          </cell>
          <cell r="E296" t="str">
            <v>Chirm BH1</v>
          </cell>
          <cell r="F296" t="str">
            <v>Monitoring</v>
          </cell>
          <cell r="G296" t="str">
            <v>North East</v>
          </cell>
          <cell r="H296" t="str">
            <v>Coquet</v>
          </cell>
          <cell r="I296" t="str">
            <v>Design Mine Water Treatment</v>
          </cell>
          <cell r="J296" t="str">
            <v>Coal Authority Minewater Programme</v>
          </cell>
          <cell r="K296">
            <v>38811</v>
          </cell>
          <cell r="M296">
            <v>410052</v>
          </cell>
          <cell r="N296">
            <v>596911</v>
          </cell>
          <cell r="O296">
            <v>81</v>
          </cell>
          <cell r="P296" t="str">
            <v>NZ</v>
          </cell>
          <cell r="Q296" t="str">
            <v>NZ 10052 96911</v>
          </cell>
        </row>
        <row r="297">
          <cell r="D297">
            <v>721.4</v>
          </cell>
          <cell r="E297" t="str">
            <v>Chirm BH2</v>
          </cell>
          <cell r="F297" t="str">
            <v>Monitoring</v>
          </cell>
          <cell r="G297" t="str">
            <v>North East</v>
          </cell>
          <cell r="H297" t="str">
            <v>Coquet</v>
          </cell>
          <cell r="I297" t="str">
            <v>Design Mine Water Treatment</v>
          </cell>
          <cell r="J297" t="str">
            <v>Coal Authority Minewater Programme</v>
          </cell>
          <cell r="K297">
            <v>38811</v>
          </cell>
          <cell r="M297">
            <v>409957</v>
          </cell>
          <cell r="N297">
            <v>596940</v>
          </cell>
          <cell r="O297">
            <v>81</v>
          </cell>
          <cell r="P297" t="str">
            <v>NZ</v>
          </cell>
          <cell r="Q297" t="str">
            <v>NZ 09957 96940</v>
          </cell>
        </row>
        <row r="298">
          <cell r="D298">
            <v>721.5</v>
          </cell>
          <cell r="E298" t="str">
            <v>Chirm BH3</v>
          </cell>
          <cell r="F298" t="str">
            <v>Monitoring</v>
          </cell>
          <cell r="G298" t="str">
            <v>North East</v>
          </cell>
          <cell r="H298" t="str">
            <v>Coquet</v>
          </cell>
          <cell r="I298" t="str">
            <v>Design Mine Water Treatment</v>
          </cell>
          <cell r="J298" t="str">
            <v>Coal Authority Minewater Programme</v>
          </cell>
          <cell r="K298">
            <v>38811</v>
          </cell>
          <cell r="M298">
            <v>409889</v>
          </cell>
          <cell r="N298">
            <v>596960</v>
          </cell>
          <cell r="O298">
            <v>81</v>
          </cell>
          <cell r="P298" t="str">
            <v>NZ</v>
          </cell>
          <cell r="Q298" t="str">
            <v>NZ 09889 96960</v>
          </cell>
        </row>
        <row r="299">
          <cell r="D299">
            <v>721.6</v>
          </cell>
          <cell r="E299" t="str">
            <v>Chirm BH4</v>
          </cell>
          <cell r="F299" t="str">
            <v>Monitoring</v>
          </cell>
          <cell r="G299" t="str">
            <v>North East</v>
          </cell>
          <cell r="H299" t="str">
            <v>Coquet</v>
          </cell>
          <cell r="I299" t="str">
            <v>Design Mine Water Treatment</v>
          </cell>
          <cell r="J299" t="str">
            <v>Coal Authority Minewater Programme</v>
          </cell>
          <cell r="K299">
            <v>38811</v>
          </cell>
          <cell r="M299">
            <v>409811</v>
          </cell>
          <cell r="N299">
            <v>596992</v>
          </cell>
          <cell r="O299">
            <v>81</v>
          </cell>
          <cell r="P299" t="str">
            <v>NZ</v>
          </cell>
          <cell r="Q299" t="str">
            <v>NZ 09811 96992</v>
          </cell>
        </row>
        <row r="300">
          <cell r="D300">
            <v>721.7</v>
          </cell>
          <cell r="E300" t="str">
            <v>Chirm BH5</v>
          </cell>
          <cell r="F300" t="str">
            <v>Monitoring</v>
          </cell>
          <cell r="G300" t="str">
            <v>North East</v>
          </cell>
          <cell r="H300" t="str">
            <v>Coquet</v>
          </cell>
          <cell r="I300" t="str">
            <v>Design Mine Water Treatment</v>
          </cell>
          <cell r="J300" t="str">
            <v>Coal Authority Minewater Programme</v>
          </cell>
          <cell r="K300">
            <v>38811</v>
          </cell>
          <cell r="M300">
            <v>410028</v>
          </cell>
          <cell r="N300">
            <v>596792</v>
          </cell>
          <cell r="O300">
            <v>81</v>
          </cell>
          <cell r="P300" t="str">
            <v>NZ</v>
          </cell>
          <cell r="Q300" t="str">
            <v>NZ 10028 96792</v>
          </cell>
        </row>
        <row r="301">
          <cell r="D301">
            <v>721.8</v>
          </cell>
          <cell r="E301" t="str">
            <v>Upstream</v>
          </cell>
          <cell r="F301" t="str">
            <v>Monitoring</v>
          </cell>
          <cell r="G301" t="str">
            <v>North East</v>
          </cell>
          <cell r="H301" t="str">
            <v>Coquet</v>
          </cell>
          <cell r="I301" t="str">
            <v>Design Mine Water Treatment</v>
          </cell>
          <cell r="J301" t="str">
            <v>Coal Authority Minewater Programme</v>
          </cell>
          <cell r="K301">
            <v>38811</v>
          </cell>
          <cell r="M301">
            <v>409750</v>
          </cell>
          <cell r="N301">
            <v>597030</v>
          </cell>
          <cell r="O301">
            <v>81</v>
          </cell>
          <cell r="P301" t="str">
            <v>NZ</v>
          </cell>
          <cell r="Q301" t="str">
            <v>NZ 09750 97030</v>
          </cell>
        </row>
        <row r="302">
          <cell r="D302">
            <v>721.9</v>
          </cell>
          <cell r="E302" t="str">
            <v>Downstream at ford</v>
          </cell>
          <cell r="F302" t="str">
            <v>Monitoring</v>
          </cell>
          <cell r="G302" t="str">
            <v>North East</v>
          </cell>
          <cell r="H302" t="str">
            <v>Coquet</v>
          </cell>
          <cell r="I302" t="str">
            <v>Design Mine Water Treatment</v>
          </cell>
          <cell r="J302" t="str">
            <v>Coal Authority Minewater Programme</v>
          </cell>
          <cell r="K302">
            <v>38811</v>
          </cell>
          <cell r="M302">
            <v>409855</v>
          </cell>
          <cell r="N302">
            <v>597200</v>
          </cell>
          <cell r="O302">
            <v>81</v>
          </cell>
          <cell r="P302" t="str">
            <v>NZ</v>
          </cell>
          <cell r="Q302" t="str">
            <v>NZ 09855 97200</v>
          </cell>
        </row>
        <row r="303">
          <cell r="D303">
            <v>721.91</v>
          </cell>
          <cell r="E303" t="str">
            <v>Downstream at Maglin Wood</v>
          </cell>
          <cell r="F303" t="str">
            <v>Monitoring</v>
          </cell>
          <cell r="G303" t="str">
            <v>North East</v>
          </cell>
          <cell r="H303" t="str">
            <v>Coquet</v>
          </cell>
          <cell r="I303" t="str">
            <v>Design Mine Water Treatment</v>
          </cell>
          <cell r="J303" t="str">
            <v>Coal Authority Minewater Programme</v>
          </cell>
          <cell r="K303">
            <v>38811</v>
          </cell>
          <cell r="M303">
            <v>410200</v>
          </cell>
          <cell r="N303">
            <v>597800</v>
          </cell>
          <cell r="O303">
            <v>81</v>
          </cell>
          <cell r="P303" t="str">
            <v>NZ</v>
          </cell>
          <cell r="Q303" t="str">
            <v>NZ 10200 97800</v>
          </cell>
        </row>
        <row r="304">
          <cell r="D304">
            <v>721.92</v>
          </cell>
          <cell r="E304" t="str">
            <v>Downstream at Thorneyhaugh</v>
          </cell>
          <cell r="F304" t="str">
            <v>Monitoring</v>
          </cell>
          <cell r="G304" t="str">
            <v>North East</v>
          </cell>
          <cell r="H304" t="str">
            <v>Coquet</v>
          </cell>
          <cell r="I304" t="str">
            <v>Design Mine Water Treatment</v>
          </cell>
          <cell r="J304" t="str">
            <v>Coal Authority Minewater Programme</v>
          </cell>
          <cell r="K304">
            <v>38811</v>
          </cell>
          <cell r="M304">
            <v>410900</v>
          </cell>
          <cell r="N304">
            <v>598400</v>
          </cell>
          <cell r="O304">
            <v>81</v>
          </cell>
          <cell r="P304" t="str">
            <v>NZ</v>
          </cell>
          <cell r="Q304" t="str">
            <v>NZ 10900 98400</v>
          </cell>
        </row>
        <row r="305">
          <cell r="D305">
            <v>614.1</v>
          </cell>
          <cell r="E305" t="str">
            <v>Drift Discharge</v>
          </cell>
          <cell r="F305" t="str">
            <v>Monitoring</v>
          </cell>
          <cell r="G305" t="str">
            <v>Scotland</v>
          </cell>
          <cell r="H305" t="str">
            <v>North Lanarkshire</v>
          </cell>
          <cell r="I305" t="str">
            <v>Monitoring</v>
          </cell>
          <cell r="J305" t="str">
            <v>Area Rising Minewater</v>
          </cell>
          <cell r="K305">
            <v>37687</v>
          </cell>
          <cell r="L305" t="str">
            <v>276646-001</v>
          </cell>
          <cell r="M305">
            <v>276736</v>
          </cell>
          <cell r="N305">
            <v>646679</v>
          </cell>
          <cell r="O305">
            <v>64</v>
          </cell>
          <cell r="P305" t="str">
            <v>NS</v>
          </cell>
          <cell r="Q305" t="str">
            <v>NS 76736 46679</v>
          </cell>
        </row>
        <row r="306">
          <cell r="D306">
            <v>682.1</v>
          </cell>
          <cell r="E306" t="str">
            <v>Monitoring Borehole</v>
          </cell>
          <cell r="F306" t="str">
            <v>Pumped Passive</v>
          </cell>
          <cell r="G306" t="str">
            <v>West Midlands</v>
          </cell>
          <cell r="H306" t="str">
            <v>South Staffs</v>
          </cell>
          <cell r="I306" t="str">
            <v>Mine Water Treatment</v>
          </cell>
          <cell r="J306" t="str">
            <v>Area Rising Minewater</v>
          </cell>
          <cell r="K306">
            <v>38293</v>
          </cell>
          <cell r="M306">
            <v>403552</v>
          </cell>
          <cell r="N306">
            <v>312589</v>
          </cell>
          <cell r="O306">
            <v>128</v>
          </cell>
          <cell r="P306" t="str">
            <v>SK</v>
          </cell>
          <cell r="Q306" t="str">
            <v>SK 03552 12589</v>
          </cell>
        </row>
        <row r="307">
          <cell r="D307">
            <v>682.2</v>
          </cell>
          <cell r="E307" t="str">
            <v>Abstraction Borehole</v>
          </cell>
          <cell r="F307" t="str">
            <v>Pumped Passive</v>
          </cell>
          <cell r="G307" t="str">
            <v>West Midlands</v>
          </cell>
          <cell r="H307" t="str">
            <v>South Staffs</v>
          </cell>
          <cell r="I307" t="str">
            <v>Mine Water Treatment</v>
          </cell>
          <cell r="J307" t="str">
            <v>Area Rising Minewater</v>
          </cell>
          <cell r="K307">
            <v>38293</v>
          </cell>
          <cell r="M307">
            <v>403555</v>
          </cell>
          <cell r="N307">
            <v>312590</v>
          </cell>
          <cell r="O307">
            <v>128</v>
          </cell>
          <cell r="P307" t="str">
            <v>SK</v>
          </cell>
          <cell r="Q307" t="str">
            <v>SK 03555 12590</v>
          </cell>
        </row>
        <row r="308">
          <cell r="D308">
            <v>682.25</v>
          </cell>
          <cell r="E308" t="str">
            <v>Cascade Top Inlet</v>
          </cell>
          <cell r="F308" t="str">
            <v>Pumped Passive</v>
          </cell>
          <cell r="G308" t="str">
            <v>West Midlands</v>
          </cell>
          <cell r="H308" t="str">
            <v>South Staffs</v>
          </cell>
          <cell r="I308" t="str">
            <v>Mine Water Treatment</v>
          </cell>
          <cell r="J308" t="str">
            <v>Area Rising Minewater</v>
          </cell>
          <cell r="K308">
            <v>42439</v>
          </cell>
          <cell r="M308">
            <v>403705</v>
          </cell>
          <cell r="N308">
            <v>312475</v>
          </cell>
          <cell r="O308">
            <v>128</v>
          </cell>
          <cell r="P308" t="str">
            <v>SK</v>
          </cell>
        </row>
        <row r="309">
          <cell r="D309">
            <v>682.3</v>
          </cell>
          <cell r="E309" t="str">
            <v>Settlement Pond 1 Out</v>
          </cell>
          <cell r="F309" t="str">
            <v>Pumped Passive</v>
          </cell>
          <cell r="G309" t="str">
            <v>West Midlands</v>
          </cell>
          <cell r="H309" t="str">
            <v>South Staffs</v>
          </cell>
          <cell r="I309" t="str">
            <v>Mine Water Treatment</v>
          </cell>
          <cell r="J309" t="str">
            <v>Area Rising Minewater</v>
          </cell>
          <cell r="K309">
            <v>38293</v>
          </cell>
          <cell r="M309">
            <v>403750</v>
          </cell>
          <cell r="N309">
            <v>312585</v>
          </cell>
          <cell r="O309">
            <v>128</v>
          </cell>
          <cell r="P309" t="str">
            <v>SK</v>
          </cell>
          <cell r="Q309" t="str">
            <v>SK 03750 12585</v>
          </cell>
        </row>
        <row r="310">
          <cell r="D310">
            <v>682.35</v>
          </cell>
          <cell r="E310" t="str">
            <v>Reed Bed</v>
          </cell>
          <cell r="F310" t="str">
            <v>Pumped Passive</v>
          </cell>
          <cell r="G310" t="str">
            <v>West Midlands</v>
          </cell>
          <cell r="H310" t="str">
            <v>South Staffs</v>
          </cell>
          <cell r="I310" t="str">
            <v>Mine Water Treatment</v>
          </cell>
          <cell r="J310" t="str">
            <v>Area Rising Minewater</v>
          </cell>
          <cell r="K310">
            <v>38293</v>
          </cell>
          <cell r="M310">
            <v>403785</v>
          </cell>
          <cell r="N310">
            <v>312500</v>
          </cell>
          <cell r="O310">
            <v>128</v>
          </cell>
        </row>
        <row r="311">
          <cell r="D311">
            <v>682.4</v>
          </cell>
          <cell r="E311" t="str">
            <v>Consented Discharge</v>
          </cell>
          <cell r="F311" t="str">
            <v>Pumped Passive</v>
          </cell>
          <cell r="G311" t="str">
            <v>West Midlands</v>
          </cell>
          <cell r="H311" t="str">
            <v>South Staffs</v>
          </cell>
          <cell r="I311" t="str">
            <v>Mine Water Treatment</v>
          </cell>
          <cell r="J311" t="str">
            <v>Area Rising Minewater</v>
          </cell>
          <cell r="K311">
            <v>38293</v>
          </cell>
          <cell r="M311">
            <v>403775</v>
          </cell>
          <cell r="N311">
            <v>312415</v>
          </cell>
          <cell r="O311">
            <v>128</v>
          </cell>
          <cell r="P311" t="str">
            <v>SK</v>
          </cell>
          <cell r="Q311" t="str">
            <v>SK 03775 12415</v>
          </cell>
        </row>
        <row r="312">
          <cell r="D312">
            <v>682.5</v>
          </cell>
          <cell r="E312" t="str">
            <v>Downstream of outfall</v>
          </cell>
          <cell r="F312" t="str">
            <v>Pumped Passive</v>
          </cell>
          <cell r="G312" t="str">
            <v>West Midlands</v>
          </cell>
          <cell r="H312" t="str">
            <v>South Staffs</v>
          </cell>
          <cell r="I312" t="str">
            <v>Mine Water Treatment</v>
          </cell>
          <cell r="J312" t="str">
            <v>Area Rising Minewater</v>
          </cell>
          <cell r="K312">
            <v>38293</v>
          </cell>
          <cell r="M312">
            <v>403680</v>
          </cell>
          <cell r="N312">
            <v>312270</v>
          </cell>
          <cell r="O312">
            <v>128</v>
          </cell>
          <cell r="P312" t="str">
            <v>SK</v>
          </cell>
          <cell r="Q312" t="str">
            <v>SK 03680 12270</v>
          </cell>
        </row>
        <row r="313">
          <cell r="D313">
            <v>682.6</v>
          </cell>
          <cell r="E313" t="str">
            <v>Downstream of roadbridge</v>
          </cell>
          <cell r="F313" t="str">
            <v>Pumped Passive</v>
          </cell>
          <cell r="G313" t="str">
            <v>West Midlands</v>
          </cell>
          <cell r="H313" t="str">
            <v>South Staffs</v>
          </cell>
          <cell r="I313" t="str">
            <v>Mine Water Treatment</v>
          </cell>
          <cell r="J313" t="str">
            <v>Area Rising Minewater</v>
          </cell>
          <cell r="K313">
            <v>38293</v>
          </cell>
          <cell r="M313">
            <v>403795</v>
          </cell>
          <cell r="N313">
            <v>312115</v>
          </cell>
          <cell r="O313">
            <v>128</v>
          </cell>
          <cell r="P313" t="str">
            <v>SK</v>
          </cell>
          <cell r="Q313" t="str">
            <v>SK 03795 12115</v>
          </cell>
        </row>
        <row r="314">
          <cell r="D314">
            <v>682.7</v>
          </cell>
          <cell r="E314" t="str">
            <v>Rugeley Road</v>
          </cell>
          <cell r="F314" t="str">
            <v>Pumped Passive</v>
          </cell>
          <cell r="G314" t="str">
            <v>West Midlands</v>
          </cell>
          <cell r="H314" t="str">
            <v>South Staffs</v>
          </cell>
          <cell r="I314" t="str">
            <v>Mine Water Treatment</v>
          </cell>
          <cell r="J314" t="str">
            <v>Area Rising Minewater</v>
          </cell>
          <cell r="K314">
            <v>38293</v>
          </cell>
          <cell r="M314">
            <v>404560</v>
          </cell>
          <cell r="N314">
            <v>311065</v>
          </cell>
          <cell r="O314">
            <v>128</v>
          </cell>
          <cell r="P314" t="str">
            <v>SK</v>
          </cell>
          <cell r="Q314" t="str">
            <v>SK 04560 11065</v>
          </cell>
        </row>
        <row r="315">
          <cell r="D315">
            <v>682.8</v>
          </cell>
          <cell r="E315" t="str">
            <v>Chorley Road</v>
          </cell>
          <cell r="F315" t="str">
            <v>Pumped Passive</v>
          </cell>
          <cell r="G315" t="str">
            <v>West Midlands</v>
          </cell>
          <cell r="H315" t="str">
            <v>South Staffs</v>
          </cell>
          <cell r="I315" t="str">
            <v>Mine Water Treatment</v>
          </cell>
          <cell r="J315" t="str">
            <v>Area Rising Minewater</v>
          </cell>
          <cell r="K315">
            <v>38293</v>
          </cell>
          <cell r="M315">
            <v>405260</v>
          </cell>
          <cell r="N315">
            <v>310630</v>
          </cell>
          <cell r="O315">
            <v>128</v>
          </cell>
          <cell r="P315" t="str">
            <v>SK</v>
          </cell>
          <cell r="Q315" t="str">
            <v>SK 05260 10630</v>
          </cell>
        </row>
        <row r="316">
          <cell r="D316">
            <v>292.10000000000002</v>
          </cell>
          <cell r="E316" t="str">
            <v>Swallow Wood Pumping Shaft</v>
          </cell>
          <cell r="F316" t="str">
            <v>Monitoring</v>
          </cell>
          <cell r="G316" t="str">
            <v>Yorkshire</v>
          </cell>
          <cell r="H316" t="str">
            <v>Yorkshire Zone 5</v>
          </cell>
          <cell r="I316" t="str">
            <v>Pumping</v>
          </cell>
          <cell r="J316" t="str">
            <v>Area Rising Minewater - Ramsden Recommendation</v>
          </cell>
          <cell r="K316">
            <v>36069</v>
          </cell>
          <cell r="L316" t="str">
            <v>442394-001</v>
          </cell>
          <cell r="M316">
            <v>442483</v>
          </cell>
          <cell r="N316">
            <v>394010</v>
          </cell>
          <cell r="O316">
            <v>111</v>
          </cell>
          <cell r="P316" t="str">
            <v>SK</v>
          </cell>
          <cell r="Q316" t="str">
            <v>SK 42483 94010</v>
          </cell>
        </row>
        <row r="317">
          <cell r="D317">
            <v>558.1</v>
          </cell>
          <cell r="E317" t="str">
            <v>No.1 Shaft</v>
          </cell>
          <cell r="F317" t="str">
            <v>Monitoring</v>
          </cell>
          <cell r="G317" t="str">
            <v>Scotland</v>
          </cell>
          <cell r="H317" t="str">
            <v>North Lanarkshire</v>
          </cell>
          <cell r="I317" t="str">
            <v>Monitoring</v>
          </cell>
          <cell r="J317" t="str">
            <v>Area Rising Minewater</v>
          </cell>
          <cell r="K317">
            <v>37358</v>
          </cell>
          <cell r="L317" t="str">
            <v>266668-003</v>
          </cell>
          <cell r="M317">
            <v>266609</v>
          </cell>
          <cell r="N317">
            <v>668349</v>
          </cell>
          <cell r="O317">
            <v>64</v>
          </cell>
          <cell r="P317" t="str">
            <v>NS</v>
          </cell>
          <cell r="Q317" t="str">
            <v>NS 66609 68349</v>
          </cell>
        </row>
        <row r="318">
          <cell r="D318">
            <v>558.20000000000005</v>
          </cell>
          <cell r="E318" t="str">
            <v>No.2 Shaft</v>
          </cell>
          <cell r="F318" t="str">
            <v>Monitoring</v>
          </cell>
          <cell r="G318" t="str">
            <v>Scotland</v>
          </cell>
          <cell r="H318" t="str">
            <v>North Lanarkshire</v>
          </cell>
          <cell r="I318" t="str">
            <v>Monitoring</v>
          </cell>
          <cell r="J318" t="str">
            <v>Area Rising Minewater</v>
          </cell>
          <cell r="K318">
            <v>37358</v>
          </cell>
          <cell r="L318" t="str">
            <v>266668-004</v>
          </cell>
          <cell r="M318">
            <v>266637</v>
          </cell>
          <cell r="N318">
            <v>668349</v>
          </cell>
          <cell r="O318">
            <v>64</v>
          </cell>
          <cell r="P318" t="str">
            <v>NS</v>
          </cell>
          <cell r="Q318" t="str">
            <v>NS 66637 68349</v>
          </cell>
        </row>
        <row r="319">
          <cell r="D319">
            <v>558.29999999999995</v>
          </cell>
          <cell r="E319" t="str">
            <v>No.3 Shaft</v>
          </cell>
          <cell r="F319" t="str">
            <v>Monitoring</v>
          </cell>
          <cell r="G319" t="str">
            <v>Scotland</v>
          </cell>
          <cell r="H319" t="str">
            <v>North Lanarkshire</v>
          </cell>
          <cell r="I319" t="str">
            <v>Monitoring</v>
          </cell>
          <cell r="J319" t="str">
            <v>Area Rising Minewater</v>
          </cell>
          <cell r="K319">
            <v>37358</v>
          </cell>
          <cell r="L319" t="str">
            <v>266668-005</v>
          </cell>
          <cell r="M319">
            <v>266825</v>
          </cell>
          <cell r="N319">
            <v>668239</v>
          </cell>
          <cell r="O319">
            <v>64</v>
          </cell>
          <cell r="P319" t="str">
            <v>NS</v>
          </cell>
          <cell r="Q319" t="str">
            <v>NS 66825 68239</v>
          </cell>
        </row>
        <row r="320">
          <cell r="D320">
            <v>668.1</v>
          </cell>
          <cell r="E320" t="str">
            <v>Adit Discharge</v>
          </cell>
          <cell r="F320" t="str">
            <v>Monitoring</v>
          </cell>
          <cell r="G320" t="str">
            <v>North West</v>
          </cell>
          <cell r="H320" t="str">
            <v>Upper Yorkshire Calder</v>
          </cell>
          <cell r="I320" t="str">
            <v>Design Mine Water Treatment</v>
          </cell>
          <cell r="J320" t="str">
            <v>Coal Authority Minewater Programme</v>
          </cell>
          <cell r="K320">
            <v>38148</v>
          </cell>
          <cell r="L320" t="str">
            <v>389425-002</v>
          </cell>
          <cell r="M320">
            <v>389162</v>
          </cell>
          <cell r="N320">
            <v>425881</v>
          </cell>
          <cell r="O320">
            <v>103</v>
          </cell>
          <cell r="P320" t="str">
            <v>SD</v>
          </cell>
          <cell r="Q320" t="str">
            <v>SD 89162 25881</v>
          </cell>
        </row>
        <row r="321">
          <cell r="D321">
            <v>668.2</v>
          </cell>
          <cell r="E321" t="str">
            <v>Top of Greens Clough</v>
          </cell>
          <cell r="F321" t="str">
            <v>Monitoring</v>
          </cell>
          <cell r="G321" t="str">
            <v>North West</v>
          </cell>
          <cell r="H321" t="str">
            <v>Upper Yorkshire Calder</v>
          </cell>
          <cell r="I321" t="str">
            <v>Design Mine Water Treatment</v>
          </cell>
          <cell r="J321" t="str">
            <v>Coal Authority Minewater Programme</v>
          </cell>
          <cell r="K321">
            <v>38148</v>
          </cell>
          <cell r="M321">
            <v>389109</v>
          </cell>
          <cell r="N321">
            <v>425759</v>
          </cell>
          <cell r="O321">
            <v>103</v>
          </cell>
          <cell r="P321" t="str">
            <v>SD</v>
          </cell>
          <cell r="Q321" t="str">
            <v>SD 89109 25759</v>
          </cell>
        </row>
        <row r="322">
          <cell r="D322">
            <v>668.3</v>
          </cell>
          <cell r="E322" t="str">
            <v>Upstream Weir</v>
          </cell>
          <cell r="F322" t="str">
            <v>Monitoring</v>
          </cell>
          <cell r="G322" t="str">
            <v>North West</v>
          </cell>
          <cell r="H322" t="str">
            <v>Upper Yorkshire Calder</v>
          </cell>
          <cell r="I322" t="str">
            <v>Design Mine Water Treatment</v>
          </cell>
          <cell r="J322" t="str">
            <v>Coal Authority Minewater Programme</v>
          </cell>
          <cell r="K322">
            <v>38148</v>
          </cell>
          <cell r="M322">
            <v>389148</v>
          </cell>
          <cell r="N322">
            <v>425881</v>
          </cell>
          <cell r="O322">
            <v>103</v>
          </cell>
          <cell r="P322" t="str">
            <v>SD</v>
          </cell>
          <cell r="Q322" t="str">
            <v>SD 89148 25881</v>
          </cell>
        </row>
        <row r="323">
          <cell r="D323">
            <v>668.4</v>
          </cell>
          <cell r="E323" t="str">
            <v>Adit B/H</v>
          </cell>
          <cell r="F323" t="str">
            <v>Monitoring</v>
          </cell>
          <cell r="G323" t="str">
            <v>North West</v>
          </cell>
          <cell r="H323" t="str">
            <v>Upper Yorkshire Calder</v>
          </cell>
          <cell r="I323" t="str">
            <v>Design Mine Water Treatment</v>
          </cell>
          <cell r="J323" t="str">
            <v>Coal Authority Minewater Programme</v>
          </cell>
          <cell r="K323">
            <v>38526</v>
          </cell>
          <cell r="M323">
            <v>389075</v>
          </cell>
          <cell r="N323">
            <v>425676</v>
          </cell>
          <cell r="O323">
            <v>103</v>
          </cell>
          <cell r="P323" t="str">
            <v>SD</v>
          </cell>
          <cell r="Q323" t="str">
            <v>SD 89075 25676</v>
          </cell>
        </row>
        <row r="324">
          <cell r="D324">
            <v>668.5</v>
          </cell>
          <cell r="E324" t="str">
            <v>Background</v>
          </cell>
          <cell r="F324" t="str">
            <v>Monitoring</v>
          </cell>
          <cell r="G324" t="str">
            <v>North West</v>
          </cell>
          <cell r="H324" t="str">
            <v>Upper Yorkshire Calder</v>
          </cell>
          <cell r="I324" t="str">
            <v>Design Mine Water Treatment</v>
          </cell>
          <cell r="J324" t="str">
            <v>Coal Authority Minewater Programme</v>
          </cell>
          <cell r="K324">
            <v>38148</v>
          </cell>
          <cell r="M324">
            <v>389046</v>
          </cell>
          <cell r="N324">
            <v>425721</v>
          </cell>
          <cell r="O324">
            <v>103</v>
          </cell>
          <cell r="P324" t="str">
            <v>SD</v>
          </cell>
          <cell r="Q324" t="str">
            <v>SD 89046 25721</v>
          </cell>
        </row>
        <row r="325">
          <cell r="D325">
            <v>668.6</v>
          </cell>
          <cell r="E325" t="str">
            <v>Downstream at Burnley Road</v>
          </cell>
          <cell r="F325" t="str">
            <v>Monitoring</v>
          </cell>
          <cell r="G325" t="str">
            <v>North West</v>
          </cell>
          <cell r="H325" t="str">
            <v>Upper Yorkshire Calder</v>
          </cell>
          <cell r="I325" t="str">
            <v>Design Mine Water Treatment</v>
          </cell>
          <cell r="J325" t="str">
            <v>Coal Authority Minewater Programme</v>
          </cell>
          <cell r="K325">
            <v>38148</v>
          </cell>
          <cell r="M325">
            <v>389874</v>
          </cell>
          <cell r="N325">
            <v>426282</v>
          </cell>
          <cell r="O325">
            <v>103</v>
          </cell>
          <cell r="P325" t="str">
            <v>SD</v>
          </cell>
          <cell r="Q325" t="str">
            <v>SD 89874 26282</v>
          </cell>
        </row>
        <row r="326">
          <cell r="D326">
            <v>668.7</v>
          </cell>
          <cell r="E326" t="str">
            <v>Downstream at Cornholme</v>
          </cell>
          <cell r="F326" t="str">
            <v>Monitoring</v>
          </cell>
          <cell r="G326" t="str">
            <v>North West</v>
          </cell>
          <cell r="H326" t="str">
            <v>Upper Yorkshire Calder</v>
          </cell>
          <cell r="I326" t="str">
            <v>Design Mine Water Treatment</v>
          </cell>
          <cell r="J326" t="str">
            <v>Coal Authority Minewater Programme</v>
          </cell>
          <cell r="K326">
            <v>38148</v>
          </cell>
          <cell r="M326">
            <v>391321</v>
          </cell>
          <cell r="N326">
            <v>426102</v>
          </cell>
          <cell r="O326">
            <v>103</v>
          </cell>
          <cell r="P326" t="str">
            <v>SD</v>
          </cell>
          <cell r="Q326" t="str">
            <v>SD 91321 26102</v>
          </cell>
        </row>
        <row r="327">
          <cell r="D327">
            <v>668.8</v>
          </cell>
          <cell r="E327" t="str">
            <v>Downstream at Todmorden</v>
          </cell>
          <cell r="F327" t="str">
            <v>Monitoring</v>
          </cell>
          <cell r="G327" t="str">
            <v>North West</v>
          </cell>
          <cell r="H327" t="str">
            <v>Upper Yorkshire Calder</v>
          </cell>
          <cell r="I327" t="str">
            <v>Design Mine Water Treatment</v>
          </cell>
          <cell r="J327" t="str">
            <v>Coal Authority Minewater Programme</v>
          </cell>
          <cell r="K327">
            <v>38148</v>
          </cell>
          <cell r="M327">
            <v>393761</v>
          </cell>
          <cell r="N327">
            <v>424272</v>
          </cell>
          <cell r="O327">
            <v>103</v>
          </cell>
          <cell r="P327" t="str">
            <v>SD</v>
          </cell>
          <cell r="Q327" t="str">
            <v>SD 93761 24272</v>
          </cell>
        </row>
        <row r="328">
          <cell r="D328">
            <v>680.1</v>
          </cell>
          <cell r="E328" t="str">
            <v>Haigh Moor Pit</v>
          </cell>
          <cell r="F328" t="str">
            <v>Monitoring</v>
          </cell>
          <cell r="G328" t="str">
            <v>Yorkshire</v>
          </cell>
          <cell r="H328" t="str">
            <v>Yorkshire Zone 9</v>
          </cell>
          <cell r="I328" t="str">
            <v>Monitoring</v>
          </cell>
          <cell r="J328" t="str">
            <v>Area Rising Minewater</v>
          </cell>
          <cell r="K328">
            <v>38244</v>
          </cell>
          <cell r="L328" t="str">
            <v>442428-002</v>
          </cell>
          <cell r="M328">
            <v>442245</v>
          </cell>
          <cell r="N328">
            <v>428047</v>
          </cell>
          <cell r="O328">
            <v>105</v>
          </cell>
          <cell r="P328" t="str">
            <v>SE</v>
          </cell>
          <cell r="Q328" t="str">
            <v>SE 42245 28047</v>
          </cell>
        </row>
        <row r="329">
          <cell r="D329">
            <v>680.2</v>
          </cell>
          <cell r="E329" t="str">
            <v>Warren House Pit</v>
          </cell>
          <cell r="F329" t="str">
            <v>Monitoring</v>
          </cell>
          <cell r="G329" t="str">
            <v>Yorkshire</v>
          </cell>
          <cell r="H329" t="str">
            <v>Yorkshire Zone 9</v>
          </cell>
          <cell r="I329" t="str">
            <v>Monitoring</v>
          </cell>
          <cell r="J329" t="str">
            <v>Area Rising Minewater</v>
          </cell>
          <cell r="K329">
            <v>38244</v>
          </cell>
          <cell r="L329" t="str">
            <v>442428-001</v>
          </cell>
          <cell r="M329">
            <v>442247</v>
          </cell>
          <cell r="N329">
            <v>428042</v>
          </cell>
          <cell r="O329">
            <v>105</v>
          </cell>
          <cell r="P329" t="str">
            <v>SE</v>
          </cell>
          <cell r="Q329" t="str">
            <v>SE 42247 28042</v>
          </cell>
        </row>
        <row r="330">
          <cell r="D330">
            <v>448.1</v>
          </cell>
          <cell r="E330" t="str">
            <v>West Shaft</v>
          </cell>
          <cell r="F330" t="str">
            <v>Monitoring</v>
          </cell>
          <cell r="G330" t="str">
            <v>East Midlands</v>
          </cell>
          <cell r="H330" t="str">
            <v>South Derbyshire</v>
          </cell>
          <cell r="I330" t="str">
            <v>Monitoring</v>
          </cell>
          <cell r="J330" t="str">
            <v>Area Rising Minewater</v>
          </cell>
          <cell r="K330">
            <v>36684</v>
          </cell>
          <cell r="L330" t="str">
            <v>429319-017</v>
          </cell>
          <cell r="M330">
            <v>429972</v>
          </cell>
          <cell r="N330">
            <v>319985</v>
          </cell>
          <cell r="O330">
            <v>128</v>
          </cell>
          <cell r="P330" t="str">
            <v>SK</v>
          </cell>
          <cell r="Q330" t="str">
            <v>SK 29972 19985</v>
          </cell>
        </row>
        <row r="331">
          <cell r="D331">
            <v>448.2</v>
          </cell>
          <cell r="E331" t="str">
            <v>Centre Shaft</v>
          </cell>
          <cell r="F331" t="str">
            <v>Monitoring</v>
          </cell>
          <cell r="G331" t="str">
            <v>East Midlands</v>
          </cell>
          <cell r="H331" t="str">
            <v>South Derbyshire</v>
          </cell>
          <cell r="I331" t="str">
            <v>Monitoring</v>
          </cell>
          <cell r="J331" t="str">
            <v>Area Rising Minewater</v>
          </cell>
          <cell r="K331">
            <v>36684</v>
          </cell>
          <cell r="L331" t="str">
            <v>430320-002</v>
          </cell>
          <cell r="M331">
            <v>430001</v>
          </cell>
          <cell r="N331">
            <v>320008</v>
          </cell>
          <cell r="O331">
            <v>128</v>
          </cell>
          <cell r="P331" t="str">
            <v>SK</v>
          </cell>
          <cell r="Q331" t="str">
            <v>SK 30001 20008</v>
          </cell>
        </row>
        <row r="332">
          <cell r="D332">
            <v>448.3</v>
          </cell>
          <cell r="E332" t="str">
            <v>East Shaft</v>
          </cell>
          <cell r="F332" t="str">
            <v>Monitoring</v>
          </cell>
          <cell r="G332" t="str">
            <v>East Midlands</v>
          </cell>
          <cell r="H332" t="str">
            <v>South Derbyshire</v>
          </cell>
          <cell r="I332" t="str">
            <v>Monitoring</v>
          </cell>
          <cell r="J332" t="str">
            <v>Area Rising Minewater</v>
          </cell>
          <cell r="K332">
            <v>36684</v>
          </cell>
          <cell r="L332" t="str">
            <v>430320-003</v>
          </cell>
          <cell r="M332">
            <v>430018</v>
          </cell>
          <cell r="N332">
            <v>320024</v>
          </cell>
          <cell r="O332">
            <v>128</v>
          </cell>
          <cell r="P332" t="str">
            <v>SK</v>
          </cell>
          <cell r="Q332" t="str">
            <v>SK 30018 20024</v>
          </cell>
        </row>
        <row r="333">
          <cell r="D333">
            <v>287.10000000000002</v>
          </cell>
          <cell r="E333" t="str">
            <v>Shaft</v>
          </cell>
          <cell r="F333" t="str">
            <v>Monitoring</v>
          </cell>
          <cell r="G333" t="str">
            <v>South Wales</v>
          </cell>
          <cell r="H333" t="str">
            <v>Taff Valley</v>
          </cell>
          <cell r="I333" t="str">
            <v>Public Safety</v>
          </cell>
          <cell r="J333" t="str">
            <v>Area Rising Minewater</v>
          </cell>
          <cell r="K333">
            <v>36039</v>
          </cell>
          <cell r="L333" t="str">
            <v>306202-019</v>
          </cell>
          <cell r="M333">
            <v>306487</v>
          </cell>
          <cell r="N333">
            <v>202614</v>
          </cell>
          <cell r="O333">
            <v>170</v>
          </cell>
          <cell r="P333" t="str">
            <v>SO</v>
          </cell>
          <cell r="Q333" t="str">
            <v>SO 06487 02614</v>
          </cell>
        </row>
        <row r="334">
          <cell r="D334">
            <v>287.2</v>
          </cell>
          <cell r="E334" t="str">
            <v>Discharge</v>
          </cell>
          <cell r="F334" t="str">
            <v>Monitoring</v>
          </cell>
          <cell r="G334" t="str">
            <v>South Wales</v>
          </cell>
          <cell r="H334" t="str">
            <v>Taff Valley</v>
          </cell>
          <cell r="I334" t="str">
            <v>Public Safety</v>
          </cell>
          <cell r="J334" t="str">
            <v>Area Rising Minewater</v>
          </cell>
          <cell r="K334">
            <v>36039</v>
          </cell>
          <cell r="L334" t="str">
            <v>306202-053 near</v>
          </cell>
          <cell r="M334">
            <v>306659</v>
          </cell>
          <cell r="N334">
            <v>202685</v>
          </cell>
          <cell r="O334">
            <v>170</v>
          </cell>
          <cell r="P334" t="str">
            <v>SO</v>
          </cell>
          <cell r="Q334" t="str">
            <v>SO 06659 02685</v>
          </cell>
        </row>
        <row r="335">
          <cell r="D335">
            <v>620.1</v>
          </cell>
          <cell r="E335" t="str">
            <v>No.2 Drift</v>
          </cell>
          <cell r="F335" t="str">
            <v>Monitoring</v>
          </cell>
          <cell r="G335" t="str">
            <v>Scotland</v>
          </cell>
          <cell r="H335" t="str">
            <v>Kincardine</v>
          </cell>
          <cell r="I335" t="str">
            <v>Monitoring</v>
          </cell>
          <cell r="J335" t="str">
            <v>Area Rising Minewater</v>
          </cell>
          <cell r="K335">
            <v>37790</v>
          </cell>
          <cell r="L335" t="str">
            <v>297690-001</v>
          </cell>
          <cell r="M335">
            <v>297771</v>
          </cell>
          <cell r="N335">
            <v>690011</v>
          </cell>
          <cell r="O335">
            <v>65</v>
          </cell>
          <cell r="P335" t="str">
            <v>NS</v>
          </cell>
          <cell r="Q335" t="str">
            <v>NS 97771 90011</v>
          </cell>
        </row>
        <row r="336">
          <cell r="D336">
            <v>557.1</v>
          </cell>
          <cell r="E336" t="str">
            <v>Air Shaft</v>
          </cell>
          <cell r="F336" t="str">
            <v>Monitoring</v>
          </cell>
          <cell r="G336" t="str">
            <v>Yorkshire</v>
          </cell>
          <cell r="H336" t="str">
            <v>Yorkshire Zone 5</v>
          </cell>
          <cell r="I336" t="str">
            <v>Monitoring</v>
          </cell>
          <cell r="J336" t="str">
            <v>Area Rising Minewater</v>
          </cell>
          <cell r="K336">
            <v>37358</v>
          </cell>
          <cell r="L336" t="str">
            <v>433399-008</v>
          </cell>
          <cell r="M336">
            <v>433697</v>
          </cell>
          <cell r="N336">
            <v>399174</v>
          </cell>
          <cell r="O336">
            <v>110</v>
          </cell>
          <cell r="P336" t="str">
            <v>SK</v>
          </cell>
          <cell r="Q336" t="str">
            <v>SK 33697 99174</v>
          </cell>
        </row>
        <row r="337">
          <cell r="D337">
            <v>722.1</v>
          </cell>
          <cell r="E337" t="str">
            <v>Yard Seam B/H</v>
          </cell>
          <cell r="F337" t="str">
            <v>Monitoring</v>
          </cell>
          <cell r="G337" t="str">
            <v>West Midlands</v>
          </cell>
          <cell r="H337" t="str">
            <v>South Staffs</v>
          </cell>
          <cell r="I337" t="str">
            <v>Monitoring</v>
          </cell>
          <cell r="J337" t="str">
            <v>Area Rising Minewater</v>
          </cell>
          <cell r="K337">
            <v>38789</v>
          </cell>
          <cell r="M337">
            <v>402585</v>
          </cell>
          <cell r="N337">
            <v>306333</v>
          </cell>
          <cell r="O337">
            <v>139</v>
          </cell>
          <cell r="P337" t="str">
            <v>SK</v>
          </cell>
          <cell r="Q337" t="str">
            <v>SK 02585 06333</v>
          </cell>
        </row>
        <row r="338">
          <cell r="D338">
            <v>711.1</v>
          </cell>
          <cell r="E338" t="str">
            <v>Discharge</v>
          </cell>
          <cell r="F338" t="str">
            <v>Monitoring</v>
          </cell>
          <cell r="G338" t="str">
            <v>East Midlands</v>
          </cell>
          <cell r="H338" t="str">
            <v>Notts-Derbys Border</v>
          </cell>
          <cell r="I338" t="str">
            <v>Design Mine Water Treatment</v>
          </cell>
          <cell r="J338" t="str">
            <v>Coal Authority Minewater Programme</v>
          </cell>
          <cell r="K338">
            <v>38727</v>
          </cell>
          <cell r="L338" t="str">
            <v>436351-029 near</v>
          </cell>
          <cell r="M338">
            <v>436077</v>
          </cell>
          <cell r="N338">
            <v>351509</v>
          </cell>
          <cell r="O338">
            <v>128</v>
          </cell>
          <cell r="P338" t="str">
            <v>SK</v>
          </cell>
          <cell r="Q338" t="str">
            <v>SK 36077 51509</v>
          </cell>
        </row>
        <row r="339">
          <cell r="D339">
            <v>13.1</v>
          </cell>
          <cell r="E339" t="str">
            <v>No.1 Uc Shaft</v>
          </cell>
          <cell r="F339" t="str">
            <v>Monitoring</v>
          </cell>
          <cell r="G339" t="str">
            <v>South Wales</v>
          </cell>
          <cell r="H339" t="str">
            <v>Dulais/Neath Valleys</v>
          </cell>
          <cell r="I339" t="str">
            <v>Monitoring</v>
          </cell>
          <cell r="J339" t="str">
            <v>Cars</v>
          </cell>
          <cell r="K339">
            <v>34608</v>
          </cell>
          <cell r="L339" t="str">
            <v>278203-003</v>
          </cell>
          <cell r="M339">
            <v>278536</v>
          </cell>
          <cell r="N339">
            <v>203326</v>
          </cell>
          <cell r="O339">
            <v>170</v>
          </cell>
          <cell r="P339" t="str">
            <v>SN</v>
          </cell>
          <cell r="Q339" t="str">
            <v>SN 78536 03326</v>
          </cell>
        </row>
        <row r="340">
          <cell r="D340">
            <v>13.2</v>
          </cell>
          <cell r="E340" t="str">
            <v>No.2 Dc Shaft</v>
          </cell>
          <cell r="F340" t="str">
            <v>Monitoring</v>
          </cell>
          <cell r="G340" t="str">
            <v>South Wales</v>
          </cell>
          <cell r="H340" t="str">
            <v>Dulais/Neath Valleys</v>
          </cell>
          <cell r="I340" t="str">
            <v>Monitoring</v>
          </cell>
          <cell r="J340" t="str">
            <v>Cars</v>
          </cell>
          <cell r="K340">
            <v>34608</v>
          </cell>
          <cell r="L340" t="str">
            <v>278203-004</v>
          </cell>
          <cell r="M340">
            <v>278517</v>
          </cell>
          <cell r="N340">
            <v>203225</v>
          </cell>
          <cell r="O340">
            <v>170</v>
          </cell>
          <cell r="P340" t="str">
            <v>SN</v>
          </cell>
          <cell r="Q340" t="str">
            <v>SN 78517 03225</v>
          </cell>
        </row>
        <row r="341">
          <cell r="D341">
            <v>13.3</v>
          </cell>
          <cell r="E341" t="str">
            <v>No.2 Dc Shaft Discharge</v>
          </cell>
          <cell r="F341" t="str">
            <v>Monitoring</v>
          </cell>
          <cell r="G341" t="str">
            <v>South Wales</v>
          </cell>
          <cell r="H341" t="str">
            <v>Dulais/Neath Valleys</v>
          </cell>
          <cell r="I341" t="str">
            <v>Monitoring</v>
          </cell>
          <cell r="J341" t="str">
            <v>Cars</v>
          </cell>
          <cell r="K341">
            <v>40909</v>
          </cell>
          <cell r="L341" t="str">
            <v>278203-004 from</v>
          </cell>
          <cell r="M341">
            <v>278480</v>
          </cell>
          <cell r="N341">
            <v>203230</v>
          </cell>
          <cell r="O341">
            <v>170</v>
          </cell>
          <cell r="P341" t="str">
            <v>SN</v>
          </cell>
          <cell r="Q341" t="str">
            <v>SN 78480 03230</v>
          </cell>
        </row>
        <row r="342">
          <cell r="D342">
            <v>332.1</v>
          </cell>
          <cell r="E342" t="str">
            <v>No.1 weir rectangular</v>
          </cell>
          <cell r="F342" t="str">
            <v>Monitoring</v>
          </cell>
          <cell r="G342" t="str">
            <v>South Wales</v>
          </cell>
          <cell r="H342" t="str">
            <v>Rhymney Valley</v>
          </cell>
          <cell r="I342" t="str">
            <v>Design Mine Water Treatment</v>
          </cell>
          <cell r="J342" t="str">
            <v>Hazard H700</v>
          </cell>
          <cell r="K342">
            <v>36161</v>
          </cell>
          <cell r="L342" t="str">
            <v>315196-025 near</v>
          </cell>
          <cell r="M342">
            <v>315358</v>
          </cell>
          <cell r="N342">
            <v>196188</v>
          </cell>
          <cell r="O342">
            <v>171</v>
          </cell>
          <cell r="P342" t="str">
            <v>ST</v>
          </cell>
          <cell r="Q342" t="str">
            <v>ST 15358 96188</v>
          </cell>
        </row>
        <row r="343">
          <cell r="D343">
            <v>332.2</v>
          </cell>
          <cell r="E343" t="str">
            <v>No.2 weir</v>
          </cell>
          <cell r="F343" t="str">
            <v>Monitoring</v>
          </cell>
          <cell r="G343" t="str">
            <v>South Wales</v>
          </cell>
          <cell r="H343" t="str">
            <v>Rhymney Valley</v>
          </cell>
          <cell r="I343" t="str">
            <v>Design Mine Water Treatment</v>
          </cell>
          <cell r="J343" t="str">
            <v>Hazard H700</v>
          </cell>
          <cell r="K343">
            <v>36161</v>
          </cell>
          <cell r="L343" t="str">
            <v>Not in MRSDS</v>
          </cell>
          <cell r="M343">
            <v>315342</v>
          </cell>
          <cell r="N343">
            <v>196171</v>
          </cell>
          <cell r="O343">
            <v>171</v>
          </cell>
          <cell r="P343" t="str">
            <v>ST</v>
          </cell>
          <cell r="Q343" t="str">
            <v>ST 15342 96171</v>
          </cell>
        </row>
        <row r="344">
          <cell r="D344">
            <v>332.3</v>
          </cell>
          <cell r="E344" t="str">
            <v>No.3 weir</v>
          </cell>
          <cell r="F344" t="str">
            <v>Monitoring</v>
          </cell>
          <cell r="G344" t="str">
            <v>South Wales</v>
          </cell>
          <cell r="H344" t="str">
            <v>Rhymney Valley</v>
          </cell>
          <cell r="I344" t="str">
            <v>Design Mine Water Treatment</v>
          </cell>
          <cell r="J344" t="str">
            <v>Hazard H700</v>
          </cell>
          <cell r="K344">
            <v>36161</v>
          </cell>
          <cell r="L344" t="str">
            <v>315196-022 near</v>
          </cell>
          <cell r="M344">
            <v>315331</v>
          </cell>
          <cell r="N344">
            <v>196167</v>
          </cell>
          <cell r="O344">
            <v>171</v>
          </cell>
          <cell r="P344" t="str">
            <v>ST</v>
          </cell>
          <cell r="Q344" t="str">
            <v>ST 15331 96167</v>
          </cell>
        </row>
        <row r="345">
          <cell r="D345">
            <v>332.4</v>
          </cell>
          <cell r="E345" t="str">
            <v>No.4 weir</v>
          </cell>
          <cell r="F345" t="str">
            <v>Monitoring</v>
          </cell>
          <cell r="G345" t="str">
            <v>South Wales</v>
          </cell>
          <cell r="H345" t="str">
            <v>Rhymney Valley</v>
          </cell>
          <cell r="I345" t="str">
            <v>Design Mine Water Treatment</v>
          </cell>
          <cell r="J345" t="str">
            <v>Hazard H700</v>
          </cell>
          <cell r="K345">
            <v>36161</v>
          </cell>
          <cell r="L345" t="str">
            <v>315196-024 near</v>
          </cell>
          <cell r="M345">
            <v>315313</v>
          </cell>
          <cell r="N345">
            <v>196150</v>
          </cell>
          <cell r="O345">
            <v>171</v>
          </cell>
          <cell r="P345" t="str">
            <v>ST</v>
          </cell>
          <cell r="Q345" t="str">
            <v>ST 15313 96150</v>
          </cell>
        </row>
        <row r="346">
          <cell r="D346">
            <v>332.5</v>
          </cell>
          <cell r="E346" t="str">
            <v>No.5 weir</v>
          </cell>
          <cell r="F346" t="str">
            <v>Monitoring</v>
          </cell>
          <cell r="G346" t="str">
            <v>South Wales</v>
          </cell>
          <cell r="H346" t="str">
            <v>Rhymney Valley</v>
          </cell>
          <cell r="I346" t="str">
            <v>Design Mine Water Treatment</v>
          </cell>
          <cell r="J346" t="str">
            <v>Hazard H700</v>
          </cell>
          <cell r="K346">
            <v>36161</v>
          </cell>
          <cell r="L346" t="str">
            <v>315196-021 near</v>
          </cell>
          <cell r="M346">
            <v>315306</v>
          </cell>
          <cell r="N346">
            <v>196068</v>
          </cell>
          <cell r="O346">
            <v>171</v>
          </cell>
          <cell r="P346" t="str">
            <v>ST</v>
          </cell>
          <cell r="Q346" t="str">
            <v>ST 15306 96068</v>
          </cell>
        </row>
        <row r="347">
          <cell r="D347">
            <v>593.1</v>
          </cell>
          <cell r="E347" t="str">
            <v>B/H</v>
          </cell>
          <cell r="F347" t="str">
            <v>Monitoring</v>
          </cell>
          <cell r="G347" t="str">
            <v>South Wales</v>
          </cell>
          <cell r="H347" t="str">
            <v>Ebbw Vale</v>
          </cell>
          <cell r="I347" t="str">
            <v>Monitoring</v>
          </cell>
          <cell r="J347" t="str">
            <v>Area Rising Minewater</v>
          </cell>
          <cell r="K347">
            <v>37641</v>
          </cell>
          <cell r="M347">
            <v>321765</v>
          </cell>
          <cell r="N347">
            <v>195532</v>
          </cell>
          <cell r="O347">
            <v>171</v>
          </cell>
          <cell r="P347" t="str">
            <v>ST</v>
          </cell>
          <cell r="Q347" t="str">
            <v>ST 21765 95532</v>
          </cell>
        </row>
        <row r="348">
          <cell r="D348">
            <v>793.1</v>
          </cell>
          <cell r="E348" t="str">
            <v>Mine water discharge</v>
          </cell>
          <cell r="F348" t="str">
            <v>Monitoring</v>
          </cell>
          <cell r="G348" t="str">
            <v>Scotland</v>
          </cell>
          <cell r="I348" t="str">
            <v>Monitoring</v>
          </cell>
          <cell r="J348" t="str">
            <v>Coal Authority Minewater Programme</v>
          </cell>
          <cell r="K348">
            <v>41968</v>
          </cell>
          <cell r="M348">
            <v>255699</v>
          </cell>
          <cell r="N348">
            <v>619600</v>
          </cell>
          <cell r="O348">
            <v>71</v>
          </cell>
          <cell r="P348" t="str">
            <v>NS</v>
          </cell>
          <cell r="Q348" t="str">
            <v>NS 55699 19600</v>
          </cell>
        </row>
        <row r="349">
          <cell r="D349">
            <v>793.2</v>
          </cell>
          <cell r="E349" t="str">
            <v>Upstream Skares Road</v>
          </cell>
          <cell r="F349" t="str">
            <v>Monitoring</v>
          </cell>
          <cell r="G349" t="str">
            <v>Scotland</v>
          </cell>
          <cell r="I349" t="str">
            <v>Monitoring</v>
          </cell>
          <cell r="J349" t="str">
            <v>Coal Authority Minewater Programme</v>
          </cell>
          <cell r="K349">
            <v>41968</v>
          </cell>
          <cell r="M349">
            <v>255861</v>
          </cell>
          <cell r="N349">
            <v>619406</v>
          </cell>
          <cell r="O349">
            <v>71</v>
          </cell>
          <cell r="P349" t="str">
            <v>NS</v>
          </cell>
          <cell r="Q349" t="str">
            <v>NS 55861 19406</v>
          </cell>
        </row>
        <row r="350">
          <cell r="D350">
            <v>793.3</v>
          </cell>
          <cell r="E350" t="str">
            <v>Downstream Cumnock Hospital</v>
          </cell>
          <cell r="F350" t="str">
            <v>Monitoring</v>
          </cell>
          <cell r="G350" t="str">
            <v>Scotland</v>
          </cell>
          <cell r="I350" t="str">
            <v>Monitoring</v>
          </cell>
          <cell r="J350" t="str">
            <v>Coal Authority Minewater Programme</v>
          </cell>
          <cell r="K350">
            <v>41968</v>
          </cell>
          <cell r="M350">
            <v>256154</v>
          </cell>
          <cell r="N350">
            <v>619906</v>
          </cell>
          <cell r="O350">
            <v>71</v>
          </cell>
          <cell r="P350" t="str">
            <v>NS</v>
          </cell>
          <cell r="Q350" t="str">
            <v>NS 56154 19906</v>
          </cell>
        </row>
        <row r="351">
          <cell r="D351">
            <v>793.4</v>
          </cell>
          <cell r="E351" t="str">
            <v>Downstream The Avenue</v>
          </cell>
          <cell r="F351" t="str">
            <v>Monitoring</v>
          </cell>
          <cell r="G351" t="str">
            <v>Scotland</v>
          </cell>
          <cell r="I351" t="str">
            <v>Monitoring</v>
          </cell>
          <cell r="J351" t="str">
            <v>Coal Authority Minewater Programme</v>
          </cell>
          <cell r="K351">
            <v>41968</v>
          </cell>
          <cell r="M351">
            <v>256029</v>
          </cell>
          <cell r="N351">
            <v>620070</v>
          </cell>
          <cell r="O351">
            <v>71</v>
          </cell>
          <cell r="P351" t="str">
            <v>NS</v>
          </cell>
          <cell r="Q351" t="str">
            <v>NS 56029 20070</v>
          </cell>
        </row>
        <row r="352">
          <cell r="D352">
            <v>793.5</v>
          </cell>
          <cell r="E352" t="str">
            <v>Downstream Taringzean Castle</v>
          </cell>
          <cell r="F352" t="str">
            <v>Monitoring</v>
          </cell>
          <cell r="G352" t="str">
            <v>Scotland</v>
          </cell>
          <cell r="I352" t="str">
            <v>Monitoring</v>
          </cell>
          <cell r="J352" t="str">
            <v>Coal Authority Minewater Programme</v>
          </cell>
          <cell r="K352">
            <v>41968</v>
          </cell>
          <cell r="M352">
            <v>255228</v>
          </cell>
          <cell r="N352">
            <v>620712</v>
          </cell>
          <cell r="O352">
            <v>71</v>
          </cell>
          <cell r="P352" t="str">
            <v>NS</v>
          </cell>
          <cell r="Q352" t="str">
            <v>NS 55228 20712</v>
          </cell>
        </row>
        <row r="353">
          <cell r="D353">
            <v>19.100000000000001</v>
          </cell>
          <cell r="E353" t="str">
            <v>No.1 Shaft</v>
          </cell>
          <cell r="F353" t="str">
            <v>Gravity Outfall (Passive)</v>
          </cell>
          <cell r="G353" t="str">
            <v>North East</v>
          </cell>
          <cell r="H353" t="str">
            <v>East Of Wear</v>
          </cell>
          <cell r="I353" t="str">
            <v>Monitoring</v>
          </cell>
          <cell r="J353" t="str">
            <v>Cars</v>
          </cell>
          <cell r="K353">
            <v>34608</v>
          </cell>
          <cell r="L353" t="str">
            <v>430553-013</v>
          </cell>
          <cell r="M353">
            <v>430862</v>
          </cell>
          <cell r="N353">
            <v>553531</v>
          </cell>
          <cell r="O353">
            <v>88</v>
          </cell>
          <cell r="P353" t="str">
            <v>NZ</v>
          </cell>
          <cell r="Q353" t="str">
            <v>NZ 30862 53531</v>
          </cell>
        </row>
        <row r="354">
          <cell r="D354">
            <v>19.2</v>
          </cell>
          <cell r="E354" t="str">
            <v>No.2 Shaft</v>
          </cell>
          <cell r="F354" t="str">
            <v>Gravity Outfall (Passive)</v>
          </cell>
          <cell r="G354" t="str">
            <v>North East</v>
          </cell>
          <cell r="H354" t="str">
            <v>East Of Wear</v>
          </cell>
          <cell r="I354" t="str">
            <v>Monitoring</v>
          </cell>
          <cell r="J354" t="str">
            <v>Cars</v>
          </cell>
          <cell r="K354">
            <v>34608</v>
          </cell>
          <cell r="L354" t="str">
            <v>430553-014</v>
          </cell>
          <cell r="M354">
            <v>430843</v>
          </cell>
          <cell r="N354">
            <v>553537</v>
          </cell>
          <cell r="O354">
            <v>88</v>
          </cell>
          <cell r="P354" t="str">
            <v>NZ</v>
          </cell>
          <cell r="Q354" t="str">
            <v>NZ 30843 53537</v>
          </cell>
        </row>
        <row r="355">
          <cell r="D355">
            <v>19.3</v>
          </cell>
          <cell r="E355" t="str">
            <v>No.3 Shaft</v>
          </cell>
          <cell r="F355" t="str">
            <v>Gravity Outfall (Passive)</v>
          </cell>
          <cell r="G355" t="str">
            <v>North East</v>
          </cell>
          <cell r="H355" t="str">
            <v>East Of Wear</v>
          </cell>
          <cell r="I355" t="str">
            <v>Monitoring</v>
          </cell>
          <cell r="J355" t="str">
            <v>Cars</v>
          </cell>
          <cell r="K355">
            <v>34608</v>
          </cell>
          <cell r="L355" t="str">
            <v>430553-015</v>
          </cell>
          <cell r="M355">
            <v>430840</v>
          </cell>
          <cell r="N355">
            <v>553530</v>
          </cell>
          <cell r="O355">
            <v>88</v>
          </cell>
          <cell r="P355" t="str">
            <v>NZ</v>
          </cell>
          <cell r="Q355" t="str">
            <v>NZ 30840 53530</v>
          </cell>
        </row>
        <row r="356">
          <cell r="D356">
            <v>19.399999999999999</v>
          </cell>
          <cell r="E356" t="str">
            <v>Shaft Discharge</v>
          </cell>
          <cell r="F356" t="str">
            <v>Gravity Outfall (Passive)</v>
          </cell>
          <cell r="G356" t="str">
            <v>North East</v>
          </cell>
          <cell r="H356" t="str">
            <v>East Of Wear</v>
          </cell>
          <cell r="I356" t="str">
            <v>Monitoring</v>
          </cell>
          <cell r="J356" t="str">
            <v>Cars</v>
          </cell>
          <cell r="K356">
            <v>34608</v>
          </cell>
          <cell r="M356">
            <v>430862</v>
          </cell>
          <cell r="N356">
            <v>553531</v>
          </cell>
          <cell r="O356">
            <v>88</v>
          </cell>
          <cell r="P356" t="str">
            <v>NZ</v>
          </cell>
          <cell r="Q356" t="str">
            <v>NZ 30862 53531</v>
          </cell>
        </row>
        <row r="357">
          <cell r="D357">
            <v>20.100000000000001</v>
          </cell>
          <cell r="E357" t="str">
            <v>Hesketh No.1 Vent</v>
          </cell>
          <cell r="F357" t="str">
            <v>Monitoring</v>
          </cell>
          <cell r="G357" t="str">
            <v>West Midlands</v>
          </cell>
          <cell r="H357" t="str">
            <v>North Staffs</v>
          </cell>
          <cell r="I357" t="str">
            <v>Monitoring</v>
          </cell>
          <cell r="J357" t="str">
            <v>Cars</v>
          </cell>
          <cell r="K357">
            <v>34608</v>
          </cell>
          <cell r="L357" t="str">
            <v>388353-003</v>
          </cell>
          <cell r="M357">
            <v>388483</v>
          </cell>
          <cell r="N357">
            <v>353321</v>
          </cell>
          <cell r="O357">
            <v>118</v>
          </cell>
          <cell r="P357" t="str">
            <v>SJ</v>
          </cell>
          <cell r="Q357" t="str">
            <v>SJ 88483 53321</v>
          </cell>
        </row>
        <row r="358">
          <cell r="D358">
            <v>20.2</v>
          </cell>
          <cell r="E358" t="str">
            <v>Hesketh No.2 Vent</v>
          </cell>
          <cell r="F358" t="str">
            <v>Monitoring</v>
          </cell>
          <cell r="G358" t="str">
            <v>West Midlands</v>
          </cell>
          <cell r="H358" t="str">
            <v>North Staffs</v>
          </cell>
          <cell r="I358" t="str">
            <v>Monitoring</v>
          </cell>
          <cell r="J358" t="str">
            <v>Cars</v>
          </cell>
          <cell r="K358">
            <v>34608</v>
          </cell>
          <cell r="L358" t="str">
            <v>388353-003</v>
          </cell>
          <cell r="M358">
            <v>388483</v>
          </cell>
          <cell r="N358">
            <v>353321</v>
          </cell>
          <cell r="O358">
            <v>118</v>
          </cell>
          <cell r="P358" t="str">
            <v>SJ</v>
          </cell>
          <cell r="Q358" t="str">
            <v>SJ 88483 53321</v>
          </cell>
        </row>
        <row r="359">
          <cell r="D359">
            <v>703.1</v>
          </cell>
          <cell r="E359" t="str">
            <v>Raw Mine Water Discharge</v>
          </cell>
          <cell r="F359" t="str">
            <v>Passive</v>
          </cell>
          <cell r="G359" t="str">
            <v>West Midlands</v>
          </cell>
          <cell r="H359" t="str">
            <v>North Staffs</v>
          </cell>
          <cell r="I359" t="str">
            <v>Design Mine Water Treatment</v>
          </cell>
          <cell r="J359" t="str">
            <v>Coal Authority Minewater Programme</v>
          </cell>
          <cell r="K359">
            <v>38614</v>
          </cell>
          <cell r="M359">
            <v>388190</v>
          </cell>
          <cell r="N359">
            <v>350650</v>
          </cell>
          <cell r="O359">
            <v>118</v>
          </cell>
          <cell r="P359" t="str">
            <v>SJ</v>
          </cell>
          <cell r="Q359" t="str">
            <v>SJ 88190 50650</v>
          </cell>
        </row>
        <row r="360">
          <cell r="D360">
            <v>703.2</v>
          </cell>
          <cell r="E360" t="str">
            <v>Treatment scheme</v>
          </cell>
          <cell r="F360" t="str">
            <v>Passive</v>
          </cell>
          <cell r="G360" t="str">
            <v>West Midlands</v>
          </cell>
          <cell r="H360" t="str">
            <v>North Staffs</v>
          </cell>
          <cell r="I360" t="str">
            <v>Design Mine Water Treatment</v>
          </cell>
          <cell r="J360" t="str">
            <v>Coal Authority Minewater Programme</v>
          </cell>
          <cell r="K360">
            <v>38614</v>
          </cell>
          <cell r="M360">
            <v>388385</v>
          </cell>
          <cell r="N360">
            <v>350795</v>
          </cell>
          <cell r="O360">
            <v>118</v>
          </cell>
          <cell r="P360" t="str">
            <v>SJ</v>
          </cell>
          <cell r="Q360" t="str">
            <v>SJ 88385 50795</v>
          </cell>
        </row>
        <row r="361">
          <cell r="D361">
            <v>703.3</v>
          </cell>
          <cell r="E361" t="str">
            <v>Consented Discharge</v>
          </cell>
          <cell r="F361" t="str">
            <v>Passive</v>
          </cell>
          <cell r="G361" t="str">
            <v>West Midlands</v>
          </cell>
          <cell r="H361" t="str">
            <v>North Staffs</v>
          </cell>
          <cell r="I361" t="str">
            <v>Design Mine Water Treatment</v>
          </cell>
          <cell r="J361" t="str">
            <v>Coal Authority Minewater Programme</v>
          </cell>
          <cell r="K361">
            <v>38614</v>
          </cell>
          <cell r="M361">
            <v>388460</v>
          </cell>
          <cell r="N361">
            <v>350825</v>
          </cell>
          <cell r="O361">
            <v>118</v>
          </cell>
          <cell r="P361" t="str">
            <v>SJ</v>
          </cell>
          <cell r="Q361" t="str">
            <v>SJ 88460 50825</v>
          </cell>
        </row>
        <row r="362">
          <cell r="D362">
            <v>21.1</v>
          </cell>
          <cell r="E362" t="str">
            <v>Uc Pumping Shaft</v>
          </cell>
          <cell r="F362" t="str">
            <v>Pumping Station</v>
          </cell>
          <cell r="G362" t="str">
            <v>North East</v>
          </cell>
          <cell r="H362" t="str">
            <v>West Of Wear</v>
          </cell>
          <cell r="I362" t="str">
            <v>Pumping</v>
          </cell>
          <cell r="J362" t="str">
            <v>Cars</v>
          </cell>
          <cell r="K362">
            <v>34608</v>
          </cell>
          <cell r="L362" t="str">
            <v>426549-003</v>
          </cell>
          <cell r="M362">
            <v>426835</v>
          </cell>
          <cell r="N362">
            <v>549222</v>
          </cell>
          <cell r="O362">
            <v>88</v>
          </cell>
          <cell r="P362" t="str">
            <v>NZ</v>
          </cell>
          <cell r="Q362" t="str">
            <v>NZ 26835 49222</v>
          </cell>
        </row>
        <row r="363">
          <cell r="D363">
            <v>21.2</v>
          </cell>
          <cell r="E363" t="str">
            <v>Consented Discharge</v>
          </cell>
          <cell r="F363" t="str">
            <v>Pumping Station</v>
          </cell>
          <cell r="G363" t="str">
            <v>North East</v>
          </cell>
          <cell r="H363" t="str">
            <v>West Of Wear</v>
          </cell>
          <cell r="I363" t="str">
            <v>Pumping</v>
          </cell>
          <cell r="J363" t="str">
            <v>Cars</v>
          </cell>
          <cell r="K363">
            <v>34608</v>
          </cell>
          <cell r="M363">
            <v>427073</v>
          </cell>
          <cell r="N363">
            <v>549293</v>
          </cell>
          <cell r="O363">
            <v>88</v>
          </cell>
          <cell r="P363" t="str">
            <v>NZ</v>
          </cell>
          <cell r="Q363" t="str">
            <v>NZ 27073 49293</v>
          </cell>
        </row>
        <row r="364">
          <cell r="D364">
            <v>22.1</v>
          </cell>
          <cell r="E364" t="str">
            <v>Shaft</v>
          </cell>
          <cell r="F364" t="str">
            <v>Monitoring</v>
          </cell>
          <cell r="G364" t="str">
            <v>North East</v>
          </cell>
          <cell r="H364" t="str">
            <v>Blythe</v>
          </cell>
          <cell r="I364" t="str">
            <v>Monitoring</v>
          </cell>
          <cell r="J364" t="str">
            <v>Cars</v>
          </cell>
          <cell r="K364">
            <v>34608</v>
          </cell>
          <cell r="L364" t="str">
            <v>425584-002</v>
          </cell>
          <cell r="M364">
            <v>425053</v>
          </cell>
          <cell r="N364">
            <v>584042</v>
          </cell>
          <cell r="O364">
            <v>81</v>
          </cell>
          <cell r="P364" t="str">
            <v>NZ</v>
          </cell>
          <cell r="Q364" t="str">
            <v>NZ 25053 84042</v>
          </cell>
        </row>
        <row r="365">
          <cell r="D365">
            <v>566.1</v>
          </cell>
          <cell r="E365" t="str">
            <v>No 'B' B/H</v>
          </cell>
          <cell r="F365" t="str">
            <v>Monitoring</v>
          </cell>
          <cell r="G365" t="str">
            <v>Scotland</v>
          </cell>
          <cell r="H365" t="str">
            <v>North Lanarkshire</v>
          </cell>
          <cell r="I365" t="str">
            <v>Public Safety</v>
          </cell>
          <cell r="J365" t="str">
            <v>Area Rising Minewater</v>
          </cell>
          <cell r="K365">
            <v>37376</v>
          </cell>
          <cell r="M365">
            <v>268265</v>
          </cell>
          <cell r="N365">
            <v>669965</v>
          </cell>
          <cell r="O365">
            <v>64</v>
          </cell>
          <cell r="P365" t="str">
            <v>NS</v>
          </cell>
          <cell r="Q365" t="str">
            <v>NS 68265 69965</v>
          </cell>
        </row>
        <row r="366">
          <cell r="D366">
            <v>566.20000000000005</v>
          </cell>
          <cell r="E366" t="str">
            <v>No.2 B/H</v>
          </cell>
          <cell r="F366" t="str">
            <v>Monitoring</v>
          </cell>
          <cell r="G366" t="str">
            <v>Scotland</v>
          </cell>
          <cell r="H366" t="str">
            <v>North Lanarkshire</v>
          </cell>
          <cell r="I366" t="str">
            <v>Public Safety</v>
          </cell>
          <cell r="J366" t="str">
            <v>Area Rising Minewater</v>
          </cell>
          <cell r="K366">
            <v>37376</v>
          </cell>
          <cell r="M366">
            <v>268252</v>
          </cell>
          <cell r="N366">
            <v>670049</v>
          </cell>
          <cell r="O366">
            <v>64</v>
          </cell>
          <cell r="P366" t="str">
            <v>NS</v>
          </cell>
          <cell r="Q366" t="str">
            <v>NS 68252 70049</v>
          </cell>
        </row>
        <row r="367">
          <cell r="D367">
            <v>566.29999999999995</v>
          </cell>
          <cell r="E367" t="str">
            <v>No.3 B/H</v>
          </cell>
          <cell r="F367" t="str">
            <v>Monitoring</v>
          </cell>
          <cell r="G367" t="str">
            <v>Scotland</v>
          </cell>
          <cell r="H367" t="str">
            <v>North Lanarkshire</v>
          </cell>
          <cell r="I367" t="str">
            <v>Public Safety</v>
          </cell>
          <cell r="J367" t="str">
            <v>Area Rising Minewater</v>
          </cell>
          <cell r="K367">
            <v>37376</v>
          </cell>
          <cell r="M367">
            <v>268252</v>
          </cell>
          <cell r="N367">
            <v>670078</v>
          </cell>
          <cell r="O367">
            <v>64</v>
          </cell>
          <cell r="P367" t="str">
            <v>NS</v>
          </cell>
          <cell r="Q367" t="str">
            <v>NS 68252 70078</v>
          </cell>
        </row>
        <row r="368">
          <cell r="D368">
            <v>450.1</v>
          </cell>
          <cell r="E368" t="str">
            <v>Dc Shaft no 1</v>
          </cell>
          <cell r="F368" t="str">
            <v>Monitoring</v>
          </cell>
          <cell r="G368" t="str">
            <v>East Midlands</v>
          </cell>
          <cell r="H368" t="str">
            <v>South Derbyshire</v>
          </cell>
          <cell r="I368" t="str">
            <v>Monitoring</v>
          </cell>
          <cell r="J368" t="str">
            <v>Area Rising Minewater</v>
          </cell>
          <cell r="K368">
            <v>36684</v>
          </cell>
          <cell r="L368" t="str">
            <v>429318-003</v>
          </cell>
          <cell r="M368">
            <v>429325</v>
          </cell>
          <cell r="N368">
            <v>318018</v>
          </cell>
          <cell r="O368">
            <v>128</v>
          </cell>
          <cell r="P368" t="str">
            <v>SK</v>
          </cell>
          <cell r="Q368" t="str">
            <v>SK 29325 18018</v>
          </cell>
        </row>
        <row r="369">
          <cell r="D369">
            <v>450.2</v>
          </cell>
          <cell r="E369" t="str">
            <v>Uc Shaft no 2</v>
          </cell>
          <cell r="F369" t="str">
            <v>Monitoring</v>
          </cell>
          <cell r="G369" t="str">
            <v>East Midlands</v>
          </cell>
          <cell r="H369" t="str">
            <v>South Derbyshire</v>
          </cell>
          <cell r="I369" t="str">
            <v>Monitoring</v>
          </cell>
          <cell r="J369" t="str">
            <v>Area Rising Minewater</v>
          </cell>
          <cell r="K369">
            <v>36684</v>
          </cell>
          <cell r="L369" t="str">
            <v>429318-001</v>
          </cell>
          <cell r="M369">
            <v>429229</v>
          </cell>
          <cell r="N369">
            <v>318052</v>
          </cell>
          <cell r="O369">
            <v>128</v>
          </cell>
          <cell r="P369" t="str">
            <v>SK</v>
          </cell>
          <cell r="Q369" t="str">
            <v>SK 29229 18052</v>
          </cell>
        </row>
        <row r="370">
          <cell r="D370">
            <v>439.1</v>
          </cell>
          <cell r="E370" t="str">
            <v>Boreholes</v>
          </cell>
          <cell r="F370" t="str">
            <v>Monitoring</v>
          </cell>
          <cell r="G370" t="str">
            <v>East Midlands</v>
          </cell>
          <cell r="H370" t="str">
            <v>Leicestershire</v>
          </cell>
          <cell r="I370" t="str">
            <v>Monitoring</v>
          </cell>
          <cell r="J370" t="str">
            <v>Area Rising Minewater</v>
          </cell>
          <cell r="K370">
            <v>36651</v>
          </cell>
          <cell r="M370">
            <v>441827</v>
          </cell>
          <cell r="N370">
            <v>317268</v>
          </cell>
          <cell r="O370">
            <v>129</v>
          </cell>
          <cell r="P370" t="str">
            <v>SK</v>
          </cell>
          <cell r="Q370" t="str">
            <v>SK 41827 17268</v>
          </cell>
        </row>
        <row r="371">
          <cell r="D371">
            <v>439.2</v>
          </cell>
          <cell r="E371" t="str">
            <v>Outflow Range M/H'S</v>
          </cell>
          <cell r="F371" t="str">
            <v>Monitoring</v>
          </cell>
          <cell r="G371" t="str">
            <v>East Midlands</v>
          </cell>
          <cell r="H371" t="str">
            <v>Leicestershire</v>
          </cell>
          <cell r="I371" t="str">
            <v>Monitoring</v>
          </cell>
          <cell r="J371" t="str">
            <v>Area Rising Minewater</v>
          </cell>
          <cell r="K371">
            <v>36651</v>
          </cell>
          <cell r="M371">
            <v>441918</v>
          </cell>
          <cell r="N371">
            <v>317268</v>
          </cell>
          <cell r="O371">
            <v>129</v>
          </cell>
          <cell r="P371" t="str">
            <v>SK</v>
          </cell>
          <cell r="Q371" t="str">
            <v>SK 41918 17268</v>
          </cell>
        </row>
        <row r="372">
          <cell r="D372">
            <v>439.3</v>
          </cell>
          <cell r="E372" t="str">
            <v>Discharge</v>
          </cell>
          <cell r="F372" t="str">
            <v>Monitoring</v>
          </cell>
          <cell r="G372" t="str">
            <v>East Midlands</v>
          </cell>
          <cell r="H372" t="str">
            <v>Leicestershire</v>
          </cell>
          <cell r="I372" t="str">
            <v>Monitoring</v>
          </cell>
          <cell r="J372" t="str">
            <v>Area Rising Minewater</v>
          </cell>
          <cell r="K372">
            <v>36651</v>
          </cell>
          <cell r="M372">
            <v>442059</v>
          </cell>
          <cell r="N372">
            <v>317214</v>
          </cell>
          <cell r="O372">
            <v>129</v>
          </cell>
          <cell r="P372" t="str">
            <v>SK</v>
          </cell>
          <cell r="Q372" t="str">
            <v>SK 42059 17214</v>
          </cell>
        </row>
        <row r="373">
          <cell r="D373">
            <v>136.1</v>
          </cell>
          <cell r="E373" t="str">
            <v>Water Services</v>
          </cell>
          <cell r="F373" t="str">
            <v>Monitoring</v>
          </cell>
          <cell r="G373" t="str">
            <v>Yorkshire</v>
          </cell>
          <cell r="H373" t="str">
            <v>Yorkshire Zone 6</v>
          </cell>
          <cell r="I373" t="str">
            <v>Public Safety</v>
          </cell>
          <cell r="J373" t="str">
            <v>Hazard H309</v>
          </cell>
          <cell r="K373">
            <v>35125</v>
          </cell>
          <cell r="M373">
            <v>445550</v>
          </cell>
          <cell r="N373">
            <v>402417</v>
          </cell>
          <cell r="O373">
            <v>111</v>
          </cell>
          <cell r="P373" t="str">
            <v>SE</v>
          </cell>
          <cell r="Q373" t="str">
            <v>SE 45550 02417</v>
          </cell>
        </row>
        <row r="374">
          <cell r="D374">
            <v>324.10000000000002</v>
          </cell>
          <cell r="E374" t="str">
            <v>South Shaft</v>
          </cell>
          <cell r="F374" t="str">
            <v>Inactive</v>
          </cell>
          <cell r="G374" t="str">
            <v>North East</v>
          </cell>
          <cell r="H374" t="str">
            <v>West Tyneside</v>
          </cell>
          <cell r="I374" t="str">
            <v>Monitoring</v>
          </cell>
          <cell r="J374" t="str">
            <v>Area Rising Minewater</v>
          </cell>
          <cell r="K374">
            <v>36161</v>
          </cell>
          <cell r="L374" t="str">
            <v>413564-002</v>
          </cell>
          <cell r="M374">
            <v>413156</v>
          </cell>
          <cell r="N374">
            <v>564815</v>
          </cell>
          <cell r="O374">
            <v>88</v>
          </cell>
          <cell r="P374" t="str">
            <v>NZ</v>
          </cell>
          <cell r="Q374" t="str">
            <v>NZ 13156 64815</v>
          </cell>
        </row>
        <row r="375">
          <cell r="D375">
            <v>324.2</v>
          </cell>
          <cell r="E375" t="str">
            <v>North Shaft</v>
          </cell>
          <cell r="F375" t="str">
            <v>Inactive</v>
          </cell>
          <cell r="G375" t="str">
            <v>North East</v>
          </cell>
          <cell r="H375" t="str">
            <v>West Tyneside</v>
          </cell>
          <cell r="I375" t="str">
            <v>Monitoring</v>
          </cell>
          <cell r="J375" t="str">
            <v>Area Rising Minewater</v>
          </cell>
          <cell r="K375">
            <v>36161</v>
          </cell>
          <cell r="L375" t="str">
            <v>413564-001</v>
          </cell>
          <cell r="M375">
            <v>413160</v>
          </cell>
          <cell r="N375">
            <v>564844</v>
          </cell>
          <cell r="O375">
            <v>88</v>
          </cell>
          <cell r="P375" t="str">
            <v>NZ</v>
          </cell>
          <cell r="Q375" t="str">
            <v>NZ 13160 64844</v>
          </cell>
        </row>
        <row r="376">
          <cell r="D376">
            <v>480.1</v>
          </cell>
          <cell r="E376" t="str">
            <v>B/H 2</v>
          </cell>
          <cell r="F376" t="str">
            <v>Inactive</v>
          </cell>
          <cell r="G376" t="str">
            <v>North East</v>
          </cell>
          <cell r="H376" t="str">
            <v>North Tyneside</v>
          </cell>
          <cell r="I376" t="str">
            <v>Monitoring</v>
          </cell>
          <cell r="J376" t="str">
            <v>Hazard E1023</v>
          </cell>
          <cell r="K376">
            <v>36874</v>
          </cell>
          <cell r="M376">
            <v>434500</v>
          </cell>
          <cell r="N376">
            <v>573600</v>
          </cell>
          <cell r="O376">
            <v>88</v>
          </cell>
          <cell r="P376" t="str">
            <v>NZ</v>
          </cell>
          <cell r="Q376" t="str">
            <v>NZ 34500 73600</v>
          </cell>
        </row>
        <row r="377">
          <cell r="D377">
            <v>663.1</v>
          </cell>
          <cell r="E377" t="str">
            <v>Blackshale B/H</v>
          </cell>
          <cell r="F377" t="str">
            <v>Monitoring</v>
          </cell>
          <cell r="G377" t="str">
            <v>East Midlands</v>
          </cell>
          <cell r="H377" t="str">
            <v>North East Derbyshire</v>
          </cell>
          <cell r="I377" t="str">
            <v>Monitoring</v>
          </cell>
          <cell r="J377" t="str">
            <v>Public Safety</v>
          </cell>
          <cell r="K377">
            <v>38117</v>
          </cell>
          <cell r="M377">
            <v>441385</v>
          </cell>
          <cell r="N377">
            <v>371314</v>
          </cell>
          <cell r="O377">
            <v>120</v>
          </cell>
          <cell r="P377" t="str">
            <v>SK</v>
          </cell>
          <cell r="Q377" t="str">
            <v>SK 41385 71314</v>
          </cell>
        </row>
        <row r="378">
          <cell r="D378">
            <v>192.1</v>
          </cell>
          <cell r="E378" t="str">
            <v>No.1 Shaft</v>
          </cell>
          <cell r="F378" t="str">
            <v>Monitoring</v>
          </cell>
          <cell r="G378" t="str">
            <v>East Midlands</v>
          </cell>
          <cell r="H378" t="str">
            <v>Notts-Derbys Border</v>
          </cell>
          <cell r="I378" t="str">
            <v>Monitoring</v>
          </cell>
          <cell r="J378" t="str">
            <v>Area Rising Minewater</v>
          </cell>
          <cell r="K378">
            <v>35521</v>
          </cell>
          <cell r="L378" t="str">
            <v>439367-001</v>
          </cell>
          <cell r="M378">
            <v>439240</v>
          </cell>
          <cell r="N378">
            <v>367943</v>
          </cell>
          <cell r="O378">
            <v>119</v>
          </cell>
          <cell r="P378" t="str">
            <v>SK</v>
          </cell>
          <cell r="Q378" t="str">
            <v>SK 39240 67943</v>
          </cell>
        </row>
        <row r="379">
          <cell r="D379">
            <v>192.2</v>
          </cell>
          <cell r="E379" t="str">
            <v>No.2 Shaft</v>
          </cell>
          <cell r="F379" t="str">
            <v>Monitoring</v>
          </cell>
          <cell r="G379" t="str">
            <v>East Midlands</v>
          </cell>
          <cell r="H379" t="str">
            <v>Notts-Derbys Border</v>
          </cell>
          <cell r="I379" t="str">
            <v>Monitoring</v>
          </cell>
          <cell r="J379" t="str">
            <v>Area Rising Minewater</v>
          </cell>
          <cell r="K379">
            <v>35521</v>
          </cell>
          <cell r="L379" t="str">
            <v>439367-002</v>
          </cell>
          <cell r="M379">
            <v>439264</v>
          </cell>
          <cell r="N379">
            <v>367950</v>
          </cell>
          <cell r="O379">
            <v>119</v>
          </cell>
          <cell r="P379" t="str">
            <v>SK</v>
          </cell>
          <cell r="Q379" t="str">
            <v>SK 39264 67950</v>
          </cell>
        </row>
        <row r="380">
          <cell r="D380">
            <v>677.1</v>
          </cell>
          <cell r="E380" t="str">
            <v>Discharge</v>
          </cell>
          <cell r="F380" t="str">
            <v>Monitoring</v>
          </cell>
          <cell r="G380" t="str">
            <v>Yorkshire</v>
          </cell>
          <cell r="H380" t="str">
            <v>Yorkshire Zone 8</v>
          </cell>
          <cell r="I380" t="str">
            <v>Design Mine Water Treatment</v>
          </cell>
          <cell r="J380" t="str">
            <v>Coal Authority Minewater Programme</v>
          </cell>
          <cell r="K380">
            <v>38183</v>
          </cell>
          <cell r="L380" t="str">
            <v>432391-001 near</v>
          </cell>
          <cell r="M380">
            <v>431995</v>
          </cell>
          <cell r="N380">
            <v>391891</v>
          </cell>
          <cell r="O380">
            <v>110</v>
          </cell>
          <cell r="P380" t="str">
            <v>SK</v>
          </cell>
          <cell r="Q380" t="str">
            <v>SK 31995 91891</v>
          </cell>
        </row>
        <row r="381">
          <cell r="D381">
            <v>261.10000000000002</v>
          </cell>
          <cell r="E381" t="str">
            <v>Shaft 8</v>
          </cell>
          <cell r="F381" t="str">
            <v>Monitoring</v>
          </cell>
          <cell r="G381" t="str">
            <v>North West</v>
          </cell>
          <cell r="H381" t="str">
            <v>Tyldersley Irwell Zone</v>
          </cell>
          <cell r="I381" t="str">
            <v>Public Safety</v>
          </cell>
          <cell r="J381" t="str">
            <v>Hazard H1173</v>
          </cell>
          <cell r="K381">
            <v>35886</v>
          </cell>
          <cell r="L381" t="str">
            <v>377404-043</v>
          </cell>
          <cell r="M381">
            <v>377637</v>
          </cell>
          <cell r="N381">
            <v>404136</v>
          </cell>
          <cell r="O381">
            <v>109</v>
          </cell>
          <cell r="P381" t="str">
            <v>SD</v>
          </cell>
          <cell r="Q381" t="str">
            <v>SD 77637 04136</v>
          </cell>
        </row>
        <row r="382">
          <cell r="D382">
            <v>261.2</v>
          </cell>
          <cell r="E382" t="str">
            <v>Shaft 127</v>
          </cell>
          <cell r="F382" t="str">
            <v>Monitoring</v>
          </cell>
          <cell r="G382" t="str">
            <v>North West</v>
          </cell>
          <cell r="H382" t="str">
            <v>Tyldersley Irwell Zone</v>
          </cell>
          <cell r="I382" t="str">
            <v>Public Safety</v>
          </cell>
          <cell r="J382" t="str">
            <v>Hazard H1173</v>
          </cell>
          <cell r="K382">
            <v>35886</v>
          </cell>
          <cell r="L382" t="str">
            <v>377404-026</v>
          </cell>
          <cell r="M382">
            <v>377538</v>
          </cell>
          <cell r="N382">
            <v>404136</v>
          </cell>
          <cell r="O382">
            <v>109</v>
          </cell>
          <cell r="P382" t="str">
            <v>SD</v>
          </cell>
          <cell r="Q382" t="str">
            <v>SD 77538 04136</v>
          </cell>
        </row>
        <row r="383">
          <cell r="D383">
            <v>261.3</v>
          </cell>
          <cell r="E383" t="str">
            <v>Shaft 181</v>
          </cell>
          <cell r="F383" t="str">
            <v>Monitoring</v>
          </cell>
          <cell r="G383" t="str">
            <v>North West</v>
          </cell>
          <cell r="H383" t="str">
            <v>Tyldersley Irwell Zone</v>
          </cell>
          <cell r="I383" t="str">
            <v>Public Safety</v>
          </cell>
          <cell r="J383" t="str">
            <v>Hazard H1173</v>
          </cell>
          <cell r="K383">
            <v>35886</v>
          </cell>
          <cell r="L383" t="str">
            <v>377404-027</v>
          </cell>
          <cell r="M383">
            <v>377597</v>
          </cell>
          <cell r="N383">
            <v>404103</v>
          </cell>
          <cell r="O383">
            <v>109</v>
          </cell>
          <cell r="P383" t="str">
            <v>SD</v>
          </cell>
          <cell r="Q383" t="str">
            <v>SD 77597 04103</v>
          </cell>
        </row>
        <row r="384">
          <cell r="D384">
            <v>261.39999999999998</v>
          </cell>
          <cell r="E384" t="str">
            <v>Adit 1</v>
          </cell>
          <cell r="F384" t="str">
            <v>Monitoring</v>
          </cell>
          <cell r="G384" t="str">
            <v>North West</v>
          </cell>
          <cell r="H384" t="str">
            <v>Tyldersley Irwell Zone</v>
          </cell>
          <cell r="I384" t="str">
            <v>Public Safety</v>
          </cell>
          <cell r="J384" t="str">
            <v>Hazard H1173</v>
          </cell>
          <cell r="K384">
            <v>35886</v>
          </cell>
          <cell r="L384" t="str">
            <v>377404-037</v>
          </cell>
          <cell r="M384">
            <v>377672</v>
          </cell>
          <cell r="N384">
            <v>404138</v>
          </cell>
          <cell r="O384">
            <v>109</v>
          </cell>
          <cell r="P384" t="str">
            <v>SD</v>
          </cell>
          <cell r="Q384" t="str">
            <v>SD 77672 04138</v>
          </cell>
        </row>
        <row r="385">
          <cell r="D385">
            <v>261.5</v>
          </cell>
          <cell r="E385" t="str">
            <v>Adit 2</v>
          </cell>
          <cell r="F385" t="str">
            <v>Monitoring</v>
          </cell>
          <cell r="G385" t="str">
            <v>North West</v>
          </cell>
          <cell r="H385" t="str">
            <v>Tyldersley Irwell Zone</v>
          </cell>
          <cell r="I385" t="str">
            <v>Public Safety</v>
          </cell>
          <cell r="J385" t="str">
            <v>Hazard H1173</v>
          </cell>
          <cell r="K385">
            <v>35886</v>
          </cell>
          <cell r="L385" t="str">
            <v>377404-044</v>
          </cell>
          <cell r="M385">
            <v>377687</v>
          </cell>
          <cell r="N385">
            <v>404115</v>
          </cell>
          <cell r="O385">
            <v>109</v>
          </cell>
          <cell r="P385" t="str">
            <v>SD</v>
          </cell>
          <cell r="Q385" t="str">
            <v>SD 77687 04115</v>
          </cell>
        </row>
        <row r="386">
          <cell r="D386">
            <v>261.60000000000002</v>
          </cell>
          <cell r="E386" t="str">
            <v>Adit 3</v>
          </cell>
          <cell r="F386" t="str">
            <v>Monitoring</v>
          </cell>
          <cell r="G386" t="str">
            <v>North West</v>
          </cell>
          <cell r="H386" t="str">
            <v>Tyldersley Irwell Zone</v>
          </cell>
          <cell r="I386" t="str">
            <v>Public Safety</v>
          </cell>
          <cell r="J386" t="str">
            <v>Hazard H1173</v>
          </cell>
          <cell r="K386">
            <v>35886</v>
          </cell>
          <cell r="L386" t="str">
            <v>377404-045</v>
          </cell>
          <cell r="M386">
            <v>377692</v>
          </cell>
          <cell r="N386">
            <v>404108</v>
          </cell>
          <cell r="O386">
            <v>109</v>
          </cell>
          <cell r="P386" t="str">
            <v>SD</v>
          </cell>
          <cell r="Q386" t="str">
            <v>SD 77692 04108</v>
          </cell>
        </row>
        <row r="387">
          <cell r="D387">
            <v>262.10000000000002</v>
          </cell>
          <cell r="E387" t="str">
            <v>Shaft 5</v>
          </cell>
          <cell r="F387" t="str">
            <v>Monitoring</v>
          </cell>
          <cell r="G387" t="str">
            <v>North West</v>
          </cell>
          <cell r="H387" t="str">
            <v>Tyldersley Irwell Zone</v>
          </cell>
          <cell r="I387" t="str">
            <v>Public Safety</v>
          </cell>
          <cell r="J387" t="str">
            <v>Hazard H1173</v>
          </cell>
          <cell r="K387">
            <v>35886</v>
          </cell>
          <cell r="L387" t="str">
            <v>377404-020 and 377404-036 near</v>
          </cell>
          <cell r="M387">
            <v>377425</v>
          </cell>
          <cell r="N387">
            <v>404014</v>
          </cell>
          <cell r="O387">
            <v>109</v>
          </cell>
          <cell r="P387" t="str">
            <v>SD</v>
          </cell>
          <cell r="Q387" t="str">
            <v>SD 77425 04014</v>
          </cell>
        </row>
        <row r="388">
          <cell r="D388">
            <v>262.2</v>
          </cell>
          <cell r="E388" t="str">
            <v>Shaft 31</v>
          </cell>
          <cell r="F388" t="str">
            <v>Monitoring</v>
          </cell>
          <cell r="G388" t="str">
            <v>North West</v>
          </cell>
          <cell r="H388" t="str">
            <v>Tyldersley Irwell Zone</v>
          </cell>
          <cell r="I388" t="str">
            <v>Public Safety</v>
          </cell>
          <cell r="J388" t="str">
            <v>Hazard H1173</v>
          </cell>
          <cell r="K388">
            <v>35886</v>
          </cell>
          <cell r="L388" t="str">
            <v>377404-031 near</v>
          </cell>
          <cell r="M388">
            <v>377479</v>
          </cell>
          <cell r="N388">
            <v>404053</v>
          </cell>
          <cell r="O388">
            <v>109</v>
          </cell>
          <cell r="P388" t="str">
            <v>SD</v>
          </cell>
          <cell r="Q388" t="str">
            <v>SD 77479 04053</v>
          </cell>
        </row>
        <row r="389">
          <cell r="D389">
            <v>262.3</v>
          </cell>
          <cell r="E389" t="str">
            <v>Shaft 115</v>
          </cell>
          <cell r="F389" t="str">
            <v>Monitoring</v>
          </cell>
          <cell r="G389" t="str">
            <v>North West</v>
          </cell>
          <cell r="H389" t="str">
            <v>Tyldersley Irwell Zone</v>
          </cell>
          <cell r="I389" t="str">
            <v>Public Safety</v>
          </cell>
          <cell r="J389" t="str">
            <v>Hazard H1173</v>
          </cell>
          <cell r="K389">
            <v>35886</v>
          </cell>
          <cell r="L389" t="str">
            <v>377404-018 near</v>
          </cell>
          <cell r="M389">
            <v>377288</v>
          </cell>
          <cell r="N389">
            <v>404065</v>
          </cell>
          <cell r="O389">
            <v>109</v>
          </cell>
          <cell r="P389" t="str">
            <v>SD</v>
          </cell>
          <cell r="Q389" t="str">
            <v>SD 77288 04065</v>
          </cell>
        </row>
        <row r="390">
          <cell r="D390">
            <v>262.39999999999998</v>
          </cell>
          <cell r="E390" t="str">
            <v>Shaft 179</v>
          </cell>
          <cell r="F390" t="str">
            <v>Monitoring</v>
          </cell>
          <cell r="G390" t="str">
            <v>North West</v>
          </cell>
          <cell r="H390" t="str">
            <v>Tyldersley Irwell Zone</v>
          </cell>
          <cell r="I390" t="str">
            <v>Public Safety</v>
          </cell>
          <cell r="J390" t="str">
            <v>Hazard H1173</v>
          </cell>
          <cell r="K390">
            <v>35886</v>
          </cell>
          <cell r="L390" t="str">
            <v>377404-025 near</v>
          </cell>
          <cell r="M390">
            <v>377496</v>
          </cell>
          <cell r="N390">
            <v>404111</v>
          </cell>
          <cell r="O390">
            <v>109</v>
          </cell>
          <cell r="P390" t="str">
            <v>SD</v>
          </cell>
          <cell r="Q390" t="str">
            <v>SD 77496 04111</v>
          </cell>
        </row>
        <row r="391">
          <cell r="D391">
            <v>675.1</v>
          </cell>
          <cell r="E391" t="str">
            <v>Crombouke B/H</v>
          </cell>
          <cell r="F391" t="str">
            <v>Monitoring</v>
          </cell>
          <cell r="G391" t="str">
            <v>North West</v>
          </cell>
          <cell r="H391" t="str">
            <v>Tyldersley Irwell Zone</v>
          </cell>
          <cell r="I391" t="str">
            <v>Monitoring</v>
          </cell>
          <cell r="J391" t="str">
            <v>Area Rising Minewater</v>
          </cell>
          <cell r="K391">
            <v>38183</v>
          </cell>
          <cell r="M391">
            <v>379344</v>
          </cell>
          <cell r="N391">
            <v>402230</v>
          </cell>
          <cell r="O391">
            <v>109</v>
          </cell>
          <cell r="P391" t="str">
            <v>SD</v>
          </cell>
          <cell r="Q391" t="str">
            <v>SD 79344 02230</v>
          </cell>
        </row>
        <row r="392">
          <cell r="D392">
            <v>739.1</v>
          </cell>
          <cell r="E392" t="str">
            <v>Borehole</v>
          </cell>
          <cell r="F392" t="str">
            <v>Monitoring</v>
          </cell>
          <cell r="G392" t="str">
            <v>North West</v>
          </cell>
          <cell r="H392" t="str">
            <v>Tyldersley Irwell Zone</v>
          </cell>
          <cell r="I392" t="str">
            <v>Monitoring</v>
          </cell>
          <cell r="J392" t="str">
            <v>Area Rising Minewater</v>
          </cell>
          <cell r="K392">
            <v>39484</v>
          </cell>
          <cell r="M392">
            <v>376612</v>
          </cell>
          <cell r="N392">
            <v>403592</v>
          </cell>
          <cell r="O392">
            <v>109</v>
          </cell>
          <cell r="P392" t="str">
            <v>SD</v>
          </cell>
          <cell r="Q392" t="str">
            <v>SD 76612 03592</v>
          </cell>
        </row>
        <row r="393">
          <cell r="D393">
            <v>660.1</v>
          </cell>
          <cell r="E393" t="str">
            <v>Discharge</v>
          </cell>
          <cell r="F393" t="str">
            <v>Active - Passive (Chemical Addition</v>
          </cell>
          <cell r="G393" t="str">
            <v>North West</v>
          </cell>
          <cell r="H393" t="str">
            <v>Upper Yorkshire Calder</v>
          </cell>
          <cell r="I393" t="str">
            <v>Design Mine Water Treatment</v>
          </cell>
          <cell r="J393" t="str">
            <v>Coal Authority Minewater Programme</v>
          </cell>
          <cell r="K393">
            <v>38117</v>
          </cell>
          <cell r="L393" t="str">
            <v>390423-007</v>
          </cell>
          <cell r="M393">
            <v>390515</v>
          </cell>
          <cell r="N393">
            <v>423775</v>
          </cell>
          <cell r="O393">
            <v>103</v>
          </cell>
          <cell r="P393" t="str">
            <v>SD</v>
          </cell>
          <cell r="Q393" t="str">
            <v>SD 90515 23775</v>
          </cell>
        </row>
        <row r="394">
          <cell r="D394">
            <v>660.2</v>
          </cell>
          <cell r="E394" t="str">
            <v>Pumped Raw Mine Water</v>
          </cell>
          <cell r="F394" t="str">
            <v>Active - Passive (Chemical Addition</v>
          </cell>
          <cell r="G394" t="str">
            <v>North West</v>
          </cell>
          <cell r="H394" t="str">
            <v>Upper Yorkshire Calder</v>
          </cell>
          <cell r="I394" t="str">
            <v>Design Mine Water Treatment</v>
          </cell>
          <cell r="J394" t="str">
            <v>Coal Authority Minewater Programme</v>
          </cell>
          <cell r="K394">
            <v>38117</v>
          </cell>
          <cell r="M394">
            <v>390525</v>
          </cell>
          <cell r="N394">
            <v>423770</v>
          </cell>
          <cell r="O394">
            <v>103</v>
          </cell>
          <cell r="P394" t="str">
            <v>SD</v>
          </cell>
          <cell r="Q394" t="str">
            <v>SD 90525 23770</v>
          </cell>
        </row>
        <row r="395">
          <cell r="D395">
            <v>660.3</v>
          </cell>
          <cell r="E395" t="str">
            <v>Consented Discharge</v>
          </cell>
          <cell r="F395" t="str">
            <v>Active - Passive (Chemical Addition</v>
          </cell>
          <cell r="G395" t="str">
            <v>North West</v>
          </cell>
          <cell r="H395" t="str">
            <v>Upper Yorkshire Calder</v>
          </cell>
          <cell r="I395" t="str">
            <v>Design Mine Water Treatment</v>
          </cell>
          <cell r="J395" t="str">
            <v>Coal Authority Minewater Programme</v>
          </cell>
          <cell r="K395">
            <v>38117</v>
          </cell>
          <cell r="M395">
            <v>390825</v>
          </cell>
          <cell r="N395">
            <v>423775</v>
          </cell>
          <cell r="O395">
            <v>103</v>
          </cell>
          <cell r="P395" t="str">
            <v>SD</v>
          </cell>
          <cell r="Q395" t="str">
            <v>SD 90825 23775</v>
          </cell>
        </row>
        <row r="396">
          <cell r="D396">
            <v>660.4</v>
          </cell>
          <cell r="E396" t="str">
            <v>Adit Piezo</v>
          </cell>
          <cell r="F396" t="str">
            <v>Active - Passive (Chemical Addition</v>
          </cell>
          <cell r="G396" t="str">
            <v>North West</v>
          </cell>
          <cell r="H396" t="str">
            <v>Upper Yorkshire Calder</v>
          </cell>
          <cell r="I396" t="str">
            <v>Design Mine Water Treatment</v>
          </cell>
          <cell r="J396" t="str">
            <v>Coal Authority Minewater Programme</v>
          </cell>
          <cell r="K396">
            <v>38117</v>
          </cell>
          <cell r="M396">
            <v>390490</v>
          </cell>
          <cell r="N396">
            <v>423800</v>
          </cell>
          <cell r="O396">
            <v>103</v>
          </cell>
          <cell r="P396" t="str">
            <v>SD</v>
          </cell>
          <cell r="Q396" t="str">
            <v>SD 90490 23800</v>
          </cell>
        </row>
        <row r="397">
          <cell r="D397">
            <v>660.5</v>
          </cell>
          <cell r="E397" t="str">
            <v>Cascade Bottom</v>
          </cell>
          <cell r="F397" t="str">
            <v>Active - Passive (Chemical Addition</v>
          </cell>
          <cell r="G397" t="str">
            <v>North West</v>
          </cell>
          <cell r="H397" t="str">
            <v>Upper Yorkshire Calder</v>
          </cell>
          <cell r="I397" t="str">
            <v>Design Mine Water Treatment</v>
          </cell>
          <cell r="J397" t="str">
            <v>Coal Authority Minewater Programme</v>
          </cell>
          <cell r="K397">
            <v>38117</v>
          </cell>
          <cell r="M397">
            <v>390985</v>
          </cell>
          <cell r="N397">
            <v>423680</v>
          </cell>
          <cell r="O397">
            <v>103</v>
          </cell>
          <cell r="P397" t="str">
            <v>SD</v>
          </cell>
          <cell r="Q397" t="str">
            <v>SD 90985 23680</v>
          </cell>
        </row>
        <row r="398">
          <cell r="D398">
            <v>660.6</v>
          </cell>
          <cell r="E398" t="str">
            <v>West Settlement Pond Outflow</v>
          </cell>
          <cell r="F398" t="str">
            <v>Active - Passive (Chemical Addition</v>
          </cell>
          <cell r="G398" t="str">
            <v>North West</v>
          </cell>
          <cell r="H398" t="str">
            <v>Upper Yorkshire Calder</v>
          </cell>
          <cell r="I398" t="str">
            <v>Design Mine Water Treatment</v>
          </cell>
          <cell r="J398" t="str">
            <v>Coal Authority Minewater Programme</v>
          </cell>
          <cell r="K398">
            <v>38117</v>
          </cell>
          <cell r="M398">
            <v>390925</v>
          </cell>
          <cell r="N398">
            <v>423725</v>
          </cell>
          <cell r="O398">
            <v>103</v>
          </cell>
          <cell r="P398" t="str">
            <v>SD</v>
          </cell>
          <cell r="Q398" t="str">
            <v>SD 90925 23725</v>
          </cell>
        </row>
        <row r="399">
          <cell r="D399">
            <v>660.7</v>
          </cell>
          <cell r="E399" t="str">
            <v>East Settlement Pond Outflow</v>
          </cell>
          <cell r="F399" t="str">
            <v>Active - Passive (Chemical Addition</v>
          </cell>
          <cell r="G399" t="str">
            <v>North West</v>
          </cell>
          <cell r="H399" t="str">
            <v>Upper Yorkshire Calder</v>
          </cell>
          <cell r="I399" t="str">
            <v>Design Mine Water Treatment</v>
          </cell>
          <cell r="J399" t="str">
            <v>Coal Authority Minewater Programme</v>
          </cell>
          <cell r="K399">
            <v>38117</v>
          </cell>
          <cell r="M399">
            <v>391065</v>
          </cell>
          <cell r="N399">
            <v>423680</v>
          </cell>
          <cell r="O399">
            <v>103</v>
          </cell>
          <cell r="P399" t="str">
            <v>SD</v>
          </cell>
          <cell r="Q399" t="str">
            <v>SD 91065 23680</v>
          </cell>
        </row>
        <row r="400">
          <cell r="D400">
            <v>556.1</v>
          </cell>
          <cell r="E400" t="str">
            <v>Discharge</v>
          </cell>
          <cell r="F400" t="str">
            <v>Monitoring</v>
          </cell>
          <cell r="G400" t="str">
            <v>East Midlands</v>
          </cell>
          <cell r="H400" t="str">
            <v>Leicestershire</v>
          </cell>
          <cell r="I400" t="str">
            <v>Monitoring</v>
          </cell>
          <cell r="J400" t="str">
            <v>Area Rising Minewater</v>
          </cell>
          <cell r="K400">
            <v>37358</v>
          </cell>
          <cell r="M400">
            <v>438734</v>
          </cell>
          <cell r="N400">
            <v>320112</v>
          </cell>
          <cell r="O400">
            <v>128</v>
          </cell>
          <cell r="P400" t="str">
            <v>SK</v>
          </cell>
          <cell r="Q400" t="str">
            <v>SK 38734 20112</v>
          </cell>
        </row>
        <row r="401">
          <cell r="D401">
            <v>144.1</v>
          </cell>
          <cell r="E401" t="str">
            <v>No.8 Shaft / No.1 Vent</v>
          </cell>
          <cell r="F401" t="str">
            <v>Monitoring</v>
          </cell>
          <cell r="G401" t="str">
            <v>Scotland</v>
          </cell>
          <cell r="H401" t="str">
            <v>South Lanarkshire</v>
          </cell>
          <cell r="I401" t="str">
            <v>Public Safety</v>
          </cell>
          <cell r="J401" t="str">
            <v>Hazard H325</v>
          </cell>
          <cell r="K401">
            <v>35186</v>
          </cell>
          <cell r="L401" t="str">
            <v>280634-003</v>
          </cell>
          <cell r="M401">
            <v>280990</v>
          </cell>
          <cell r="N401">
            <v>634823</v>
          </cell>
          <cell r="O401">
            <v>71</v>
          </cell>
          <cell r="P401" t="str">
            <v>NS</v>
          </cell>
          <cell r="Q401" t="str">
            <v>NS 80990 34823</v>
          </cell>
        </row>
        <row r="402">
          <cell r="D402">
            <v>144.19999999999999</v>
          </cell>
          <cell r="E402" t="str">
            <v>No.8 Shaft / No.2 Vent</v>
          </cell>
          <cell r="F402" t="str">
            <v>Monitoring</v>
          </cell>
          <cell r="G402" t="str">
            <v>Scotland</v>
          </cell>
          <cell r="H402" t="str">
            <v>South Lanarkshire</v>
          </cell>
          <cell r="I402" t="str">
            <v>Public Safety</v>
          </cell>
          <cell r="J402" t="str">
            <v>Hazard H325</v>
          </cell>
          <cell r="K402">
            <v>35186</v>
          </cell>
          <cell r="L402" t="str">
            <v>280634-003</v>
          </cell>
          <cell r="M402">
            <v>280990</v>
          </cell>
          <cell r="N402">
            <v>634823</v>
          </cell>
          <cell r="O402">
            <v>71</v>
          </cell>
          <cell r="P402" t="str">
            <v>NS</v>
          </cell>
          <cell r="Q402" t="str">
            <v>NS 80990 34823</v>
          </cell>
        </row>
        <row r="403">
          <cell r="D403">
            <v>616.1</v>
          </cell>
          <cell r="E403" t="str">
            <v>Dysart Main B/H</v>
          </cell>
          <cell r="F403" t="str">
            <v>Monitoring</v>
          </cell>
          <cell r="G403" t="str">
            <v>Scotland</v>
          </cell>
          <cell r="H403" t="str">
            <v>East Fife</v>
          </cell>
          <cell r="I403" t="str">
            <v>Monitoring</v>
          </cell>
          <cell r="J403" t="str">
            <v>Area Rising Minewater</v>
          </cell>
          <cell r="K403">
            <v>37705</v>
          </cell>
          <cell r="M403">
            <v>330604</v>
          </cell>
          <cell r="N403">
            <v>699875</v>
          </cell>
          <cell r="O403">
            <v>59</v>
          </cell>
          <cell r="P403" t="str">
            <v>NT</v>
          </cell>
          <cell r="Q403" t="str">
            <v>NT 30604 99875</v>
          </cell>
        </row>
        <row r="404">
          <cell r="D404">
            <v>268.10000000000002</v>
          </cell>
          <cell r="E404" t="str">
            <v>Shaft No1 (South) Vent</v>
          </cell>
          <cell r="F404" t="str">
            <v>Monitoring</v>
          </cell>
          <cell r="G404" t="str">
            <v>South Wales</v>
          </cell>
          <cell r="H404" t="str">
            <v>Avon-Maesteg</v>
          </cell>
          <cell r="I404" t="str">
            <v>Monitoring</v>
          </cell>
          <cell r="J404" t="str">
            <v>Area Mine Gas Investigation</v>
          </cell>
          <cell r="K404">
            <v>35977</v>
          </cell>
          <cell r="L404" t="str">
            <v>285193-022</v>
          </cell>
          <cell r="M404">
            <v>285545</v>
          </cell>
          <cell r="N404">
            <v>193269</v>
          </cell>
          <cell r="O404">
            <v>170</v>
          </cell>
          <cell r="P404" t="str">
            <v>SS</v>
          </cell>
          <cell r="Q404" t="str">
            <v>SS 85545 93269</v>
          </cell>
        </row>
        <row r="405">
          <cell r="D405">
            <v>268.2</v>
          </cell>
          <cell r="E405" t="str">
            <v>Shaft No2 (North) Vent</v>
          </cell>
          <cell r="F405" t="str">
            <v>Monitoring</v>
          </cell>
          <cell r="G405" t="str">
            <v>South Wales</v>
          </cell>
          <cell r="H405" t="str">
            <v>Avon-Maesteg</v>
          </cell>
          <cell r="I405" t="str">
            <v>Monitoring</v>
          </cell>
          <cell r="J405" t="str">
            <v>Area Mine Gas Investigation</v>
          </cell>
          <cell r="K405">
            <v>35977</v>
          </cell>
          <cell r="L405" t="str">
            <v>285193-021</v>
          </cell>
          <cell r="M405">
            <v>285545</v>
          </cell>
          <cell r="N405">
            <v>193294</v>
          </cell>
          <cell r="O405">
            <v>170</v>
          </cell>
          <cell r="P405" t="str">
            <v>SS</v>
          </cell>
          <cell r="Q405" t="str">
            <v>SS 85545 93294</v>
          </cell>
        </row>
        <row r="406">
          <cell r="D406">
            <v>268.31</v>
          </cell>
          <cell r="E406" t="str">
            <v>Monitoring B/H'S No 1</v>
          </cell>
          <cell r="F406" t="str">
            <v>Monitoring</v>
          </cell>
          <cell r="G406" t="str">
            <v>South Wales</v>
          </cell>
          <cell r="H406" t="str">
            <v>Avon-Maesteg</v>
          </cell>
          <cell r="I406" t="str">
            <v>Monitoring</v>
          </cell>
          <cell r="J406" t="str">
            <v>Area Mine Gas Investigation</v>
          </cell>
          <cell r="K406">
            <v>35977</v>
          </cell>
          <cell r="M406">
            <v>285553</v>
          </cell>
          <cell r="N406">
            <v>193281</v>
          </cell>
          <cell r="O406">
            <v>170</v>
          </cell>
          <cell r="P406" t="str">
            <v>SS</v>
          </cell>
          <cell r="Q406" t="str">
            <v>SS 85553 93281</v>
          </cell>
        </row>
        <row r="407">
          <cell r="D407">
            <v>268.32</v>
          </cell>
          <cell r="E407" t="str">
            <v>Monitoring B/H'S No 2</v>
          </cell>
          <cell r="F407" t="str">
            <v>Monitoring</v>
          </cell>
          <cell r="G407" t="str">
            <v>South Wales</v>
          </cell>
          <cell r="H407" t="str">
            <v>Avon-Maesteg</v>
          </cell>
          <cell r="I407" t="str">
            <v>Monitoring</v>
          </cell>
          <cell r="J407" t="str">
            <v>Area Mine Gas Investigation</v>
          </cell>
          <cell r="K407">
            <v>35977</v>
          </cell>
          <cell r="M407">
            <v>285548</v>
          </cell>
          <cell r="N407">
            <v>193284</v>
          </cell>
          <cell r="O407">
            <v>170</v>
          </cell>
          <cell r="P407" t="str">
            <v>SS</v>
          </cell>
          <cell r="Q407" t="str">
            <v>SS 85548 93284</v>
          </cell>
        </row>
        <row r="408">
          <cell r="D408">
            <v>268.33</v>
          </cell>
          <cell r="E408" t="str">
            <v>Monitoring B/H'S No 3</v>
          </cell>
          <cell r="F408" t="str">
            <v>Monitoring</v>
          </cell>
          <cell r="G408" t="str">
            <v>South Wales</v>
          </cell>
          <cell r="H408" t="str">
            <v>Avon-Maesteg</v>
          </cell>
          <cell r="I408" t="str">
            <v>Monitoring</v>
          </cell>
          <cell r="J408" t="str">
            <v>Area Mine Gas Investigation</v>
          </cell>
          <cell r="K408">
            <v>35977</v>
          </cell>
          <cell r="M408">
            <v>285546</v>
          </cell>
          <cell r="N408">
            <v>193283</v>
          </cell>
          <cell r="O408">
            <v>170</v>
          </cell>
          <cell r="P408" t="str">
            <v>SS</v>
          </cell>
          <cell r="Q408" t="str">
            <v>SS 85546 93283</v>
          </cell>
        </row>
        <row r="409">
          <cell r="D409">
            <v>268.33999999999997</v>
          </cell>
          <cell r="E409" t="str">
            <v>Monitoring B/H'S No 4</v>
          </cell>
          <cell r="F409" t="str">
            <v>Monitoring</v>
          </cell>
          <cell r="G409" t="str">
            <v>South Wales</v>
          </cell>
          <cell r="H409" t="str">
            <v>Avon-Maesteg</v>
          </cell>
          <cell r="I409" t="str">
            <v>Monitoring</v>
          </cell>
          <cell r="J409" t="str">
            <v>Area Mine Gas Investigation</v>
          </cell>
          <cell r="K409">
            <v>35977</v>
          </cell>
          <cell r="M409">
            <v>285558</v>
          </cell>
          <cell r="N409">
            <v>193277</v>
          </cell>
          <cell r="O409">
            <v>170</v>
          </cell>
          <cell r="P409" t="str">
            <v>SS</v>
          </cell>
          <cell r="Q409" t="str">
            <v>SS 85558 93277</v>
          </cell>
        </row>
        <row r="410">
          <cell r="D410">
            <v>268.35000000000002</v>
          </cell>
          <cell r="E410" t="str">
            <v>Monitoring B/H'S No 5</v>
          </cell>
          <cell r="F410" t="str">
            <v>Monitoring</v>
          </cell>
          <cell r="G410" t="str">
            <v>South Wales</v>
          </cell>
          <cell r="H410" t="str">
            <v>Avon-Maesteg</v>
          </cell>
          <cell r="I410" t="str">
            <v>Monitoring</v>
          </cell>
          <cell r="J410" t="str">
            <v>Area Mine Gas Investigation</v>
          </cell>
          <cell r="K410">
            <v>35977</v>
          </cell>
          <cell r="M410">
            <v>285550</v>
          </cell>
          <cell r="N410">
            <v>193268</v>
          </cell>
          <cell r="O410">
            <v>170</v>
          </cell>
          <cell r="P410" t="str">
            <v>SS</v>
          </cell>
          <cell r="Q410" t="str">
            <v>SS 85550 93268</v>
          </cell>
        </row>
        <row r="411">
          <cell r="D411">
            <v>268.36</v>
          </cell>
          <cell r="E411" t="str">
            <v>Monitoring B/H'S No 6</v>
          </cell>
          <cell r="F411" t="str">
            <v>Monitoring</v>
          </cell>
          <cell r="G411" t="str">
            <v>South Wales</v>
          </cell>
          <cell r="H411" t="str">
            <v>Avon-Maesteg</v>
          </cell>
          <cell r="I411" t="str">
            <v>Monitoring</v>
          </cell>
          <cell r="J411" t="str">
            <v>Area Mine Gas Investigation</v>
          </cell>
          <cell r="K411">
            <v>35977</v>
          </cell>
          <cell r="M411">
            <v>285542</v>
          </cell>
          <cell r="N411">
            <v>193272</v>
          </cell>
          <cell r="O411">
            <v>170</v>
          </cell>
          <cell r="P411" t="str">
            <v>SS</v>
          </cell>
          <cell r="Q411" t="str">
            <v>SS 85542 93272</v>
          </cell>
        </row>
        <row r="412">
          <cell r="D412">
            <v>482.1</v>
          </cell>
          <cell r="E412" t="str">
            <v>Brass Thill Main Drift</v>
          </cell>
          <cell r="F412" t="str">
            <v>Monitoring</v>
          </cell>
          <cell r="G412" t="str">
            <v>North East</v>
          </cell>
          <cell r="H412" t="str">
            <v>West Of Wear</v>
          </cell>
          <cell r="I412" t="str">
            <v>Monitoring</v>
          </cell>
          <cell r="J412" t="str">
            <v>Area Rising Minewater</v>
          </cell>
          <cell r="K412">
            <v>36894</v>
          </cell>
          <cell r="L412" t="str">
            <v>415554-014</v>
          </cell>
          <cell r="M412">
            <v>415450</v>
          </cell>
          <cell r="N412">
            <v>554353</v>
          </cell>
          <cell r="O412">
            <v>88</v>
          </cell>
          <cell r="P412" t="str">
            <v>NZ</v>
          </cell>
          <cell r="Q412" t="str">
            <v>NZ 15450 54353</v>
          </cell>
        </row>
        <row r="413">
          <cell r="D413">
            <v>482.2</v>
          </cell>
          <cell r="E413" t="str">
            <v>Brass Thill W/L discharge</v>
          </cell>
          <cell r="F413" t="str">
            <v>Monitoring</v>
          </cell>
          <cell r="G413" t="str">
            <v>North East</v>
          </cell>
          <cell r="H413" t="str">
            <v>West Of Wear</v>
          </cell>
          <cell r="I413" t="str">
            <v>Monitoring</v>
          </cell>
          <cell r="J413" t="str">
            <v>Area Rising Minewater</v>
          </cell>
          <cell r="K413">
            <v>36894</v>
          </cell>
          <cell r="M413">
            <v>415427</v>
          </cell>
          <cell r="N413">
            <v>554512</v>
          </cell>
          <cell r="O413">
            <v>88</v>
          </cell>
          <cell r="P413" t="str">
            <v>NZ</v>
          </cell>
          <cell r="Q413" t="str">
            <v>NZ 15427 54512</v>
          </cell>
        </row>
        <row r="414">
          <cell r="D414">
            <v>23.1</v>
          </cell>
          <cell r="E414" t="str">
            <v>No.1 Shaft</v>
          </cell>
          <cell r="F414" t="str">
            <v>Monitoring</v>
          </cell>
          <cell r="G414" t="str">
            <v>North West</v>
          </cell>
          <cell r="H414" t="str">
            <v>Bold-Haydock Zone</v>
          </cell>
          <cell r="I414" t="str">
            <v>Monitoring</v>
          </cell>
          <cell r="J414" t="str">
            <v>Cars</v>
          </cell>
          <cell r="K414">
            <v>34608</v>
          </cell>
          <cell r="L414" t="str">
            <v>355394-001</v>
          </cell>
          <cell r="M414">
            <v>355496</v>
          </cell>
          <cell r="N414">
            <v>394208</v>
          </cell>
          <cell r="O414">
            <v>108</v>
          </cell>
          <cell r="P414" t="str">
            <v>SJ</v>
          </cell>
          <cell r="Q414" t="str">
            <v>SJ 55496 94208</v>
          </cell>
        </row>
        <row r="415">
          <cell r="D415">
            <v>23.2</v>
          </cell>
          <cell r="E415" t="str">
            <v>No.2 Shaft</v>
          </cell>
          <cell r="F415" t="str">
            <v>Monitoring</v>
          </cell>
          <cell r="G415" t="str">
            <v>North West</v>
          </cell>
          <cell r="H415" t="str">
            <v>Bold-Haydock Zone</v>
          </cell>
          <cell r="I415" t="str">
            <v>Monitoring</v>
          </cell>
          <cell r="J415" t="str">
            <v>Cars</v>
          </cell>
          <cell r="K415">
            <v>34608</v>
          </cell>
          <cell r="L415" t="str">
            <v>355394-002</v>
          </cell>
          <cell r="M415">
            <v>355526</v>
          </cell>
          <cell r="N415">
            <v>394188</v>
          </cell>
          <cell r="O415">
            <v>108</v>
          </cell>
          <cell r="P415" t="str">
            <v>SJ</v>
          </cell>
          <cell r="Q415" t="str">
            <v>SJ 55526 94188</v>
          </cell>
        </row>
        <row r="416">
          <cell r="D416">
            <v>23.3</v>
          </cell>
          <cell r="E416" t="str">
            <v>No.3 Shaft</v>
          </cell>
          <cell r="F416" t="str">
            <v>Monitoring</v>
          </cell>
          <cell r="G416" t="str">
            <v>North West</v>
          </cell>
          <cell r="H416" t="str">
            <v>Bold-Haydock Zone</v>
          </cell>
          <cell r="I416" t="str">
            <v>Monitoring</v>
          </cell>
          <cell r="J416" t="str">
            <v>Cars</v>
          </cell>
          <cell r="K416">
            <v>34608</v>
          </cell>
          <cell r="L416" t="str">
            <v>355394-003</v>
          </cell>
          <cell r="M416">
            <v>355546</v>
          </cell>
          <cell r="N416">
            <v>394176</v>
          </cell>
          <cell r="O416">
            <v>108</v>
          </cell>
          <cell r="P416" t="str">
            <v>SJ</v>
          </cell>
          <cell r="Q416" t="str">
            <v>SJ 55546 94176</v>
          </cell>
        </row>
        <row r="417">
          <cell r="D417">
            <v>23.4</v>
          </cell>
          <cell r="E417" t="str">
            <v>No.4 Shaft</v>
          </cell>
          <cell r="F417" t="str">
            <v>Monitoring</v>
          </cell>
          <cell r="G417" t="str">
            <v>North West</v>
          </cell>
          <cell r="H417" t="str">
            <v>Bold-Haydock Zone</v>
          </cell>
          <cell r="I417" t="str">
            <v>Monitoring</v>
          </cell>
          <cell r="J417" t="str">
            <v>Cars</v>
          </cell>
          <cell r="K417">
            <v>34608</v>
          </cell>
          <cell r="L417" t="str">
            <v>355394-004</v>
          </cell>
          <cell r="M417">
            <v>355566</v>
          </cell>
          <cell r="N417">
            <v>394165</v>
          </cell>
          <cell r="O417">
            <v>108</v>
          </cell>
          <cell r="P417" t="str">
            <v>SJ</v>
          </cell>
          <cell r="Q417" t="str">
            <v>SJ 55566 94165</v>
          </cell>
        </row>
        <row r="418">
          <cell r="D418">
            <v>254.1</v>
          </cell>
          <cell r="E418" t="str">
            <v>No.1 Shaft</v>
          </cell>
          <cell r="F418" t="str">
            <v>Monitoring</v>
          </cell>
          <cell r="G418" t="str">
            <v>Yorkshire</v>
          </cell>
          <cell r="H418" t="str">
            <v>Yorkshire Zone 1</v>
          </cell>
          <cell r="I418" t="str">
            <v>Monitoring</v>
          </cell>
          <cell r="J418" t="str">
            <v>Area Rising Minewater</v>
          </cell>
          <cell r="K418">
            <v>35855</v>
          </cell>
          <cell r="L418" t="str">
            <v>425419-001</v>
          </cell>
          <cell r="M418">
            <v>425299</v>
          </cell>
          <cell r="N418">
            <v>419127</v>
          </cell>
          <cell r="O418">
            <v>110</v>
          </cell>
          <cell r="P418" t="str">
            <v>SE</v>
          </cell>
          <cell r="Q418" t="str">
            <v>SE 25299 19127</v>
          </cell>
        </row>
        <row r="419">
          <cell r="D419">
            <v>254.2</v>
          </cell>
          <cell r="E419" t="str">
            <v>No.2 Shaft</v>
          </cell>
          <cell r="F419" t="str">
            <v>Monitoring</v>
          </cell>
          <cell r="G419" t="str">
            <v>Yorkshire</v>
          </cell>
          <cell r="H419" t="str">
            <v>Yorkshire Zone 1</v>
          </cell>
          <cell r="I419" t="str">
            <v>Monitoring</v>
          </cell>
          <cell r="J419" t="str">
            <v>Area Rising Minewater</v>
          </cell>
          <cell r="K419">
            <v>35855</v>
          </cell>
          <cell r="L419" t="str">
            <v>425419-002</v>
          </cell>
          <cell r="M419">
            <v>425338</v>
          </cell>
          <cell r="N419">
            <v>419140</v>
          </cell>
          <cell r="O419">
            <v>110</v>
          </cell>
          <cell r="P419" t="str">
            <v>SE</v>
          </cell>
          <cell r="Q419" t="str">
            <v>SE 25338 19140</v>
          </cell>
        </row>
        <row r="420">
          <cell r="D420">
            <v>725.1</v>
          </cell>
          <cell r="E420" t="str">
            <v>Discharge pipe</v>
          </cell>
          <cell r="F420" t="str">
            <v>Monitoring</v>
          </cell>
          <cell r="G420" t="str">
            <v>South Wales</v>
          </cell>
          <cell r="H420" t="str">
            <v>Afan Valley</v>
          </cell>
          <cell r="I420" t="str">
            <v>Design Mine Water Treatment</v>
          </cell>
          <cell r="J420" t="str">
            <v>Coal Authority Minewater Programme</v>
          </cell>
          <cell r="K420">
            <v>38818</v>
          </cell>
          <cell r="L420" t="str">
            <v>288200-001</v>
          </cell>
          <cell r="M420">
            <v>288180</v>
          </cell>
          <cell r="N420">
            <v>200805</v>
          </cell>
          <cell r="O420">
            <v>170</v>
          </cell>
          <cell r="P420" t="str">
            <v>SN</v>
          </cell>
          <cell r="Q420" t="str">
            <v>SN 88180 00805</v>
          </cell>
        </row>
        <row r="421">
          <cell r="D421">
            <v>494.1</v>
          </cell>
          <cell r="E421" t="str">
            <v>No.2 Shaft</v>
          </cell>
          <cell r="F421" t="str">
            <v>Monitoring</v>
          </cell>
          <cell r="G421" t="str">
            <v>East Midlands</v>
          </cell>
          <cell r="H421" t="str">
            <v>South Notts</v>
          </cell>
          <cell r="I421" t="str">
            <v>Monitoring</v>
          </cell>
          <cell r="J421" t="str">
            <v>Hazard</v>
          </cell>
          <cell r="K421">
            <v>36930</v>
          </cell>
          <cell r="L421" t="str">
            <v>465336-002</v>
          </cell>
          <cell r="M421">
            <v>465206</v>
          </cell>
          <cell r="N421">
            <v>336386</v>
          </cell>
          <cell r="O421">
            <v>129</v>
          </cell>
          <cell r="P421" t="str">
            <v>SK</v>
          </cell>
          <cell r="Q421" t="str">
            <v>SK 65206 36386</v>
          </cell>
        </row>
        <row r="422">
          <cell r="D422">
            <v>745.1</v>
          </cell>
          <cell r="E422" t="str">
            <v>Main Seam Borehole</v>
          </cell>
          <cell r="F422" t="str">
            <v>Monitoring</v>
          </cell>
          <cell r="G422" t="str">
            <v>East Midlands</v>
          </cell>
          <cell r="H422" t="str">
            <v>South Derbyshire</v>
          </cell>
          <cell r="I422" t="str">
            <v>Monitoring</v>
          </cell>
          <cell r="J422" t="str">
            <v>Area Rising Minewater</v>
          </cell>
          <cell r="K422">
            <v>39616</v>
          </cell>
          <cell r="M422">
            <v>427325</v>
          </cell>
          <cell r="N422">
            <v>317921</v>
          </cell>
          <cell r="O422">
            <v>128</v>
          </cell>
          <cell r="P422" t="str">
            <v>SK</v>
          </cell>
          <cell r="Q422" t="str">
            <v>SK 27325 17921</v>
          </cell>
        </row>
        <row r="423">
          <cell r="D423">
            <v>361.1</v>
          </cell>
          <cell r="E423" t="str">
            <v>Sealed Entry</v>
          </cell>
          <cell r="F423" t="str">
            <v>Monitoring</v>
          </cell>
          <cell r="G423" t="str">
            <v>Cumbria</v>
          </cell>
          <cell r="H423" t="str">
            <v>Whitehaven</v>
          </cell>
          <cell r="I423" t="str">
            <v>Monitoring</v>
          </cell>
          <cell r="J423" t="str">
            <v>Area Rising Minewater</v>
          </cell>
          <cell r="K423">
            <v>36220</v>
          </cell>
          <cell r="L423" t="str">
            <v>297520-001</v>
          </cell>
          <cell r="M423">
            <v>297822</v>
          </cell>
          <cell r="N423">
            <v>520165</v>
          </cell>
          <cell r="O423">
            <v>89</v>
          </cell>
          <cell r="P423" t="str">
            <v>NX</v>
          </cell>
          <cell r="Q423" t="str">
            <v>NX 97822 20165</v>
          </cell>
        </row>
        <row r="424">
          <cell r="D424">
            <v>361.2</v>
          </cell>
          <cell r="E424" t="str">
            <v>Sealed Entry M/H</v>
          </cell>
          <cell r="F424" t="str">
            <v>Monitoring</v>
          </cell>
          <cell r="G424" t="str">
            <v>Cumbria</v>
          </cell>
          <cell r="H424" t="str">
            <v>Whitehaven</v>
          </cell>
          <cell r="I424" t="str">
            <v>Monitoring</v>
          </cell>
          <cell r="J424" t="str">
            <v>Area Rising Minewater</v>
          </cell>
          <cell r="K424">
            <v>36220</v>
          </cell>
          <cell r="M424">
            <v>297822</v>
          </cell>
          <cell r="N424">
            <v>520165</v>
          </cell>
          <cell r="O424">
            <v>89</v>
          </cell>
          <cell r="P424" t="str">
            <v>NX</v>
          </cell>
          <cell r="Q424" t="str">
            <v>NX 97822 20165</v>
          </cell>
        </row>
        <row r="425">
          <cell r="D425">
            <v>361.3</v>
          </cell>
          <cell r="E425" t="str">
            <v>Ventilated Access M/H</v>
          </cell>
          <cell r="F425" t="str">
            <v>Monitoring</v>
          </cell>
          <cell r="G425" t="str">
            <v>Cumbria</v>
          </cell>
          <cell r="H425" t="str">
            <v>Whitehaven</v>
          </cell>
          <cell r="I425" t="str">
            <v>Monitoring</v>
          </cell>
          <cell r="J425" t="str">
            <v>Area Rising Minewater</v>
          </cell>
          <cell r="K425">
            <v>36220</v>
          </cell>
          <cell r="L425" t="str">
            <v>297520-001</v>
          </cell>
          <cell r="M425">
            <v>297819</v>
          </cell>
          <cell r="N425">
            <v>520190</v>
          </cell>
          <cell r="O425">
            <v>89</v>
          </cell>
          <cell r="P425" t="str">
            <v>NX</v>
          </cell>
          <cell r="Q425" t="str">
            <v>NX 97819 20190</v>
          </cell>
        </row>
        <row r="426">
          <cell r="D426">
            <v>361.4</v>
          </cell>
          <cell r="E426" t="str">
            <v>Beach Discharge</v>
          </cell>
          <cell r="F426" t="str">
            <v>Monitoring</v>
          </cell>
          <cell r="G426" t="str">
            <v>Cumbria</v>
          </cell>
          <cell r="H426" t="str">
            <v>Whitehaven</v>
          </cell>
          <cell r="I426" t="str">
            <v>Monitoring</v>
          </cell>
          <cell r="J426" t="str">
            <v>Area Rising Minewater</v>
          </cell>
          <cell r="K426">
            <v>36220</v>
          </cell>
          <cell r="L426" t="str">
            <v>297520-001 pipe from</v>
          </cell>
          <cell r="M426">
            <v>297754</v>
          </cell>
          <cell r="N426">
            <v>520139</v>
          </cell>
          <cell r="O426">
            <v>89</v>
          </cell>
          <cell r="P426" t="str">
            <v>NX</v>
          </cell>
          <cell r="Q426" t="str">
            <v>NX 97754 20139</v>
          </cell>
        </row>
        <row r="427">
          <cell r="D427">
            <v>212.1</v>
          </cell>
          <cell r="E427" t="str">
            <v>No.1 Shaft (North)</v>
          </cell>
          <cell r="F427" t="str">
            <v>Inactive</v>
          </cell>
          <cell r="G427" t="str">
            <v>West Midlands</v>
          </cell>
          <cell r="H427" t="str">
            <v>North Warwickshire</v>
          </cell>
          <cell r="I427" t="str">
            <v>Monitoring</v>
          </cell>
          <cell r="J427" t="str">
            <v>Colliery Closed By Coal Authority</v>
          </cell>
          <cell r="K427">
            <v>35582</v>
          </cell>
          <cell r="L427" t="str">
            <v>432284-001</v>
          </cell>
          <cell r="M427">
            <v>432133</v>
          </cell>
          <cell r="N427">
            <v>284439</v>
          </cell>
          <cell r="O427">
            <v>140</v>
          </cell>
          <cell r="P427" t="str">
            <v>SP</v>
          </cell>
          <cell r="Q427" t="str">
            <v>SP 32133 84439</v>
          </cell>
        </row>
        <row r="428">
          <cell r="D428">
            <v>212.2</v>
          </cell>
          <cell r="E428" t="str">
            <v>No.2 Shaft (South)</v>
          </cell>
          <cell r="F428" t="str">
            <v>Inactive</v>
          </cell>
          <cell r="G428" t="str">
            <v>West Midlands</v>
          </cell>
          <cell r="H428" t="str">
            <v>North Warwickshire</v>
          </cell>
          <cell r="I428" t="str">
            <v>Monitoring</v>
          </cell>
          <cell r="J428" t="str">
            <v>Colliery Closed By Coal Authority</v>
          </cell>
          <cell r="K428">
            <v>35582</v>
          </cell>
          <cell r="L428" t="str">
            <v>432284-002</v>
          </cell>
          <cell r="M428">
            <v>432168</v>
          </cell>
          <cell r="N428">
            <v>284397</v>
          </cell>
          <cell r="O428">
            <v>140</v>
          </cell>
          <cell r="P428" t="str">
            <v>SP</v>
          </cell>
          <cell r="Q428" t="str">
            <v>SP 32168 84397</v>
          </cell>
        </row>
        <row r="429">
          <cell r="D429">
            <v>790.1</v>
          </cell>
          <cell r="E429" t="str">
            <v>Little Splint Seam Borehole</v>
          </cell>
          <cell r="F429" t="str">
            <v>Monitoring</v>
          </cell>
          <cell r="G429" t="str">
            <v>Scotland</v>
          </cell>
          <cell r="H429" t="str">
            <v>East Fife</v>
          </cell>
          <cell r="I429" t="str">
            <v>Monitoring</v>
          </cell>
          <cell r="J429" t="str">
            <v>Area Rising</v>
          </cell>
          <cell r="M429">
            <v>316060</v>
          </cell>
          <cell r="N429">
            <v>691617</v>
          </cell>
          <cell r="P429" t="str">
            <v>NS</v>
          </cell>
        </row>
        <row r="430">
          <cell r="D430">
            <v>550.1</v>
          </cell>
          <cell r="E430" t="str">
            <v>Railway Sump</v>
          </cell>
          <cell r="F430" t="str">
            <v>Monitoring</v>
          </cell>
          <cell r="G430" t="str">
            <v>North East</v>
          </cell>
          <cell r="H430" t="str">
            <v>Blythe</v>
          </cell>
          <cell r="I430" t="str">
            <v>Monitoring</v>
          </cell>
          <cell r="J430" t="str">
            <v>Area Rising Minewater</v>
          </cell>
          <cell r="K430">
            <v>37253</v>
          </cell>
          <cell r="M430">
            <v>429942</v>
          </cell>
          <cell r="N430">
            <v>581983</v>
          </cell>
          <cell r="O430">
            <v>81</v>
          </cell>
          <cell r="P430" t="str">
            <v>NZ</v>
          </cell>
          <cell r="Q430" t="str">
            <v>NZ 29942 81983</v>
          </cell>
        </row>
        <row r="431">
          <cell r="D431">
            <v>189.1</v>
          </cell>
          <cell r="E431" t="str">
            <v>No.1 Adit Discharge</v>
          </cell>
          <cell r="F431" t="str">
            <v>Monitoring</v>
          </cell>
          <cell r="G431" t="str">
            <v>Yorkshire</v>
          </cell>
          <cell r="H431" t="str">
            <v>Yorkshire Zone 1</v>
          </cell>
          <cell r="I431" t="str">
            <v>Monitoring</v>
          </cell>
          <cell r="J431" t="str">
            <v>Area Investigation - Ramsden Recommendation</v>
          </cell>
          <cell r="K431">
            <v>35521</v>
          </cell>
          <cell r="L431" t="str">
            <v>426416-024</v>
          </cell>
          <cell r="M431">
            <v>426992</v>
          </cell>
          <cell r="N431">
            <v>416077</v>
          </cell>
          <cell r="O431">
            <v>110</v>
          </cell>
          <cell r="P431" t="str">
            <v>SE</v>
          </cell>
          <cell r="Q431" t="str">
            <v>SE 26992 16077</v>
          </cell>
        </row>
        <row r="432">
          <cell r="D432">
            <v>189.2</v>
          </cell>
          <cell r="E432" t="str">
            <v>No.2 Adit Discharge</v>
          </cell>
          <cell r="F432" t="str">
            <v>Monitoring</v>
          </cell>
          <cell r="G432" t="str">
            <v>Yorkshire</v>
          </cell>
          <cell r="H432" t="str">
            <v>Yorkshire Zone 1</v>
          </cell>
          <cell r="I432" t="str">
            <v>Monitoring</v>
          </cell>
          <cell r="J432" t="str">
            <v>Area Investigation - Ramsden Recommendation</v>
          </cell>
          <cell r="K432">
            <v>35521</v>
          </cell>
          <cell r="L432" t="str">
            <v>427416-005</v>
          </cell>
          <cell r="M432">
            <v>427064</v>
          </cell>
          <cell r="N432">
            <v>416294</v>
          </cell>
          <cell r="O432">
            <v>110</v>
          </cell>
          <cell r="P432" t="str">
            <v>SE</v>
          </cell>
          <cell r="Q432" t="str">
            <v>SE 27064 16294</v>
          </cell>
        </row>
        <row r="433">
          <cell r="D433">
            <v>189.3</v>
          </cell>
          <cell r="E433" t="str">
            <v>Field Pipe Discharge</v>
          </cell>
          <cell r="F433" t="str">
            <v>Monitoring</v>
          </cell>
          <cell r="G433" t="str">
            <v>Yorkshire</v>
          </cell>
          <cell r="H433" t="str">
            <v>Yorkshire Zone 1</v>
          </cell>
          <cell r="I433" t="str">
            <v>Monitoring</v>
          </cell>
          <cell r="J433" t="str">
            <v>Area Investigation - Ramsden Recommendation</v>
          </cell>
          <cell r="K433">
            <v>35521</v>
          </cell>
          <cell r="M433">
            <v>427100</v>
          </cell>
          <cell r="N433">
            <v>416100</v>
          </cell>
          <cell r="O433">
            <v>110</v>
          </cell>
          <cell r="P433" t="str">
            <v>SE</v>
          </cell>
          <cell r="Q433" t="str">
            <v>SE 27100 16100</v>
          </cell>
        </row>
        <row r="434">
          <cell r="D434">
            <v>683.1</v>
          </cell>
          <cell r="E434" t="str">
            <v>Discharge lower on west bank</v>
          </cell>
          <cell r="F434" t="str">
            <v>Monitoring</v>
          </cell>
          <cell r="G434" t="str">
            <v>South Wales</v>
          </cell>
          <cell r="H434" t="str">
            <v>Craig Y Aber Valley</v>
          </cell>
          <cell r="I434" t="str">
            <v>Design Mine Water Treatment</v>
          </cell>
          <cell r="J434" t="str">
            <v>Coal Authority Minewater Programme</v>
          </cell>
          <cell r="K434">
            <v>38293</v>
          </cell>
          <cell r="L434" t="str">
            <v>285184-005 to north</v>
          </cell>
          <cell r="M434">
            <v>285637</v>
          </cell>
          <cell r="N434">
            <v>184812</v>
          </cell>
          <cell r="O434">
            <v>170</v>
          </cell>
          <cell r="P434" t="str">
            <v>SS</v>
          </cell>
          <cell r="Q434" t="str">
            <v>SS 85637 84812</v>
          </cell>
        </row>
        <row r="435">
          <cell r="D435">
            <v>683.2</v>
          </cell>
          <cell r="E435" t="str">
            <v>Discharge upper on east bank</v>
          </cell>
          <cell r="F435" t="str">
            <v>Monitoring</v>
          </cell>
          <cell r="G435" t="str">
            <v>South Wales</v>
          </cell>
          <cell r="H435" t="str">
            <v>Craig Y Aber Valley</v>
          </cell>
          <cell r="I435" t="str">
            <v>Design Mine Water Treatment</v>
          </cell>
          <cell r="J435" t="str">
            <v>Coal Authority Minewater Programme</v>
          </cell>
          <cell r="K435">
            <v>38293</v>
          </cell>
          <cell r="L435" t="str">
            <v>285184-006 to east</v>
          </cell>
          <cell r="M435">
            <v>285699</v>
          </cell>
          <cell r="N435">
            <v>184913</v>
          </cell>
          <cell r="O435">
            <v>170</v>
          </cell>
          <cell r="P435" t="str">
            <v>SS</v>
          </cell>
          <cell r="Q435" t="str">
            <v>SS 85699 84913</v>
          </cell>
        </row>
        <row r="436">
          <cell r="D436">
            <v>755.1</v>
          </cell>
          <cell r="E436" t="str">
            <v>No1 Pumping Shaft</v>
          </cell>
          <cell r="F436" t="str">
            <v>Monitoring</v>
          </cell>
          <cell r="G436" t="str">
            <v>East Midlands</v>
          </cell>
          <cell r="H436" t="str">
            <v>North Nottinghamshire</v>
          </cell>
          <cell r="I436" t="str">
            <v>Monitoring</v>
          </cell>
          <cell r="J436" t="str">
            <v>Area Rising</v>
          </cell>
          <cell r="K436">
            <v>40182</v>
          </cell>
          <cell r="L436" t="str">
            <v>452373-001</v>
          </cell>
          <cell r="M436">
            <v>452312</v>
          </cell>
          <cell r="N436">
            <v>373626</v>
          </cell>
          <cell r="P436" t="str">
            <v>SK</v>
          </cell>
          <cell r="Q436" t="str">
            <v>SK 52312 73626</v>
          </cell>
        </row>
        <row r="437">
          <cell r="D437">
            <v>333.1</v>
          </cell>
          <cell r="E437" t="str">
            <v>Shaft</v>
          </cell>
          <cell r="F437" t="str">
            <v>Monitoring</v>
          </cell>
          <cell r="G437" t="str">
            <v>North East</v>
          </cell>
          <cell r="H437" t="str">
            <v>Blythe</v>
          </cell>
          <cell r="I437" t="str">
            <v>Monitoring</v>
          </cell>
          <cell r="J437" t="str">
            <v>Area Rising Minewater</v>
          </cell>
          <cell r="K437">
            <v>36161</v>
          </cell>
          <cell r="L437" t="str">
            <v>431581-001</v>
          </cell>
          <cell r="M437">
            <v>431645</v>
          </cell>
          <cell r="N437">
            <v>581067</v>
          </cell>
          <cell r="O437">
            <v>81</v>
          </cell>
          <cell r="P437" t="str">
            <v>NZ</v>
          </cell>
          <cell r="Q437" t="str">
            <v>NZ 31645 81067</v>
          </cell>
        </row>
        <row r="438">
          <cell r="D438">
            <v>625.1</v>
          </cell>
          <cell r="E438" t="str">
            <v>B/H</v>
          </cell>
          <cell r="F438" t="str">
            <v>Monitoring</v>
          </cell>
          <cell r="G438" t="str">
            <v>North East</v>
          </cell>
          <cell r="H438" t="str">
            <v>Blythe</v>
          </cell>
          <cell r="I438" t="str">
            <v>Monitoring</v>
          </cell>
          <cell r="J438" t="str">
            <v>Area Rising Minewater</v>
          </cell>
          <cell r="K438">
            <v>37802</v>
          </cell>
          <cell r="M438">
            <v>431685</v>
          </cell>
          <cell r="N438">
            <v>581012</v>
          </cell>
          <cell r="O438">
            <v>81</v>
          </cell>
          <cell r="P438" t="str">
            <v>NZ</v>
          </cell>
          <cell r="Q438" t="str">
            <v>NZ 31685 81012</v>
          </cell>
        </row>
        <row r="439">
          <cell r="D439">
            <v>150.1</v>
          </cell>
          <cell r="E439" t="str">
            <v>No.1 Shaft</v>
          </cell>
          <cell r="F439" t="str">
            <v>Monitoring</v>
          </cell>
          <cell r="G439" t="str">
            <v>North West</v>
          </cell>
          <cell r="H439" t="str">
            <v>Cronton Zone</v>
          </cell>
          <cell r="I439" t="str">
            <v>Monitoring</v>
          </cell>
          <cell r="J439" t="str">
            <v>Cars</v>
          </cell>
          <cell r="K439">
            <v>35217</v>
          </cell>
          <cell r="L439" t="str">
            <v>347389-003</v>
          </cell>
          <cell r="M439">
            <v>347418</v>
          </cell>
          <cell r="N439">
            <v>389300</v>
          </cell>
          <cell r="O439">
            <v>108</v>
          </cell>
          <cell r="P439" t="str">
            <v>SJ</v>
          </cell>
          <cell r="Q439" t="str">
            <v>SJ 47418 89300</v>
          </cell>
        </row>
        <row r="440">
          <cell r="D440">
            <v>150.19999999999999</v>
          </cell>
          <cell r="E440" t="str">
            <v>No.2 Shaft</v>
          </cell>
          <cell r="F440" t="str">
            <v>Monitoring</v>
          </cell>
          <cell r="G440" t="str">
            <v>North West</v>
          </cell>
          <cell r="H440" t="str">
            <v>Cronton Zone</v>
          </cell>
          <cell r="I440" t="str">
            <v>Monitoring</v>
          </cell>
          <cell r="J440" t="str">
            <v>Cars</v>
          </cell>
          <cell r="K440">
            <v>35217</v>
          </cell>
          <cell r="L440" t="str">
            <v>347389-002</v>
          </cell>
          <cell r="M440">
            <v>347420</v>
          </cell>
          <cell r="N440">
            <v>389324</v>
          </cell>
          <cell r="O440">
            <v>108</v>
          </cell>
          <cell r="P440" t="str">
            <v>SJ</v>
          </cell>
          <cell r="Q440" t="str">
            <v>SJ 47420 89324</v>
          </cell>
        </row>
        <row r="441">
          <cell r="D441">
            <v>150.30000000000001</v>
          </cell>
          <cell r="E441" t="str">
            <v>No.3 Shaft</v>
          </cell>
          <cell r="F441" t="str">
            <v>Monitoring</v>
          </cell>
          <cell r="G441" t="str">
            <v>North West</v>
          </cell>
          <cell r="H441" t="str">
            <v>Cronton Zone</v>
          </cell>
          <cell r="I441" t="str">
            <v>Monitoring</v>
          </cell>
          <cell r="J441" t="str">
            <v>Cars</v>
          </cell>
          <cell r="K441">
            <v>35217</v>
          </cell>
          <cell r="L441" t="str">
            <v>347389-001</v>
          </cell>
          <cell r="M441">
            <v>347423</v>
          </cell>
          <cell r="N441">
            <v>389347</v>
          </cell>
          <cell r="O441">
            <v>108</v>
          </cell>
          <cell r="P441" t="str">
            <v>SJ</v>
          </cell>
          <cell r="Q441" t="str">
            <v>SJ 47423 89347</v>
          </cell>
        </row>
        <row r="442">
          <cell r="D442">
            <v>561.1</v>
          </cell>
          <cell r="E442" t="str">
            <v>Brockwell B/H</v>
          </cell>
          <cell r="F442" t="str">
            <v>Monitoring</v>
          </cell>
          <cell r="G442" t="str">
            <v>North East</v>
          </cell>
          <cell r="H442" t="str">
            <v>West Of Wear</v>
          </cell>
          <cell r="I442" t="str">
            <v>Monitoring</v>
          </cell>
          <cell r="J442" t="str">
            <v>Area Rising Minewater</v>
          </cell>
          <cell r="K442">
            <v>37376</v>
          </cell>
          <cell r="M442">
            <v>416282</v>
          </cell>
          <cell r="N442">
            <v>536125</v>
          </cell>
          <cell r="O442">
            <v>92</v>
          </cell>
          <cell r="P442" t="str">
            <v>NZ</v>
          </cell>
          <cell r="Q442" t="str">
            <v>NZ 16282 36125</v>
          </cell>
        </row>
        <row r="443">
          <cell r="D443">
            <v>510.1</v>
          </cell>
          <cell r="E443" t="str">
            <v>Big Seam B/H</v>
          </cell>
          <cell r="F443" t="str">
            <v>Monitoring</v>
          </cell>
          <cell r="G443" t="str">
            <v>South Wales</v>
          </cell>
          <cell r="H443" t="str">
            <v>Upper Loughor Zone</v>
          </cell>
          <cell r="I443" t="str">
            <v>Monitoring</v>
          </cell>
          <cell r="J443" t="str">
            <v>Area Rising Minewater</v>
          </cell>
          <cell r="K443">
            <v>37035</v>
          </cell>
          <cell r="M443">
            <v>256877</v>
          </cell>
          <cell r="N443">
            <v>212089</v>
          </cell>
          <cell r="O443">
            <v>159</v>
          </cell>
          <cell r="P443" t="str">
            <v>SN</v>
          </cell>
          <cell r="Q443" t="str">
            <v>SN 56877 12089</v>
          </cell>
        </row>
        <row r="444">
          <cell r="D444">
            <v>502.1</v>
          </cell>
          <cell r="E444" t="str">
            <v>Chant Shaft</v>
          </cell>
          <cell r="F444" t="str">
            <v>Monitoring</v>
          </cell>
          <cell r="G444" t="str">
            <v>Scotland</v>
          </cell>
          <cell r="H444" t="str">
            <v>East Fife</v>
          </cell>
          <cell r="I444" t="str">
            <v>Monitoring</v>
          </cell>
          <cell r="J444" t="str">
            <v>Hazard H2701</v>
          </cell>
          <cell r="K444">
            <v>37015</v>
          </cell>
          <cell r="L444" t="str">
            <v>312689-008</v>
          </cell>
          <cell r="M444">
            <v>312731</v>
          </cell>
          <cell r="N444">
            <v>689569</v>
          </cell>
          <cell r="O444">
            <v>65</v>
          </cell>
          <cell r="P444" t="str">
            <v>NT</v>
          </cell>
          <cell r="Q444" t="str">
            <v>NT 12731 89569</v>
          </cell>
        </row>
        <row r="445">
          <cell r="D445">
            <v>531.1</v>
          </cell>
          <cell r="E445" t="str">
            <v>Shafts retaining wall discharge</v>
          </cell>
          <cell r="F445" t="str">
            <v>Monitoring</v>
          </cell>
          <cell r="G445" t="str">
            <v>South Wales</v>
          </cell>
          <cell r="H445" t="str">
            <v>Ebbw Vale</v>
          </cell>
          <cell r="I445" t="str">
            <v>Monitoring</v>
          </cell>
          <cell r="J445" t="str">
            <v>Area Rising Minewater</v>
          </cell>
          <cell r="K445">
            <v>37151</v>
          </cell>
          <cell r="L445" t="str">
            <v>321198-014 and 321198-015 near</v>
          </cell>
          <cell r="M445">
            <v>321134</v>
          </cell>
          <cell r="N445">
            <v>198794</v>
          </cell>
          <cell r="O445">
            <v>171</v>
          </cell>
          <cell r="P445" t="str">
            <v>ST</v>
          </cell>
          <cell r="Q445" t="str">
            <v>ST 21134 98794</v>
          </cell>
        </row>
        <row r="446">
          <cell r="D446">
            <v>531.20000000000005</v>
          </cell>
          <cell r="E446" t="str">
            <v>Fan Drift discharge</v>
          </cell>
          <cell r="F446" t="str">
            <v>Monitoring</v>
          </cell>
          <cell r="G446" t="str">
            <v>South Wales</v>
          </cell>
          <cell r="H446" t="str">
            <v>Ebbw Vale</v>
          </cell>
          <cell r="I446" t="str">
            <v>Monitoring</v>
          </cell>
          <cell r="J446" t="str">
            <v>Area Rising Minewater</v>
          </cell>
          <cell r="K446">
            <v>37151</v>
          </cell>
          <cell r="L446" t="str">
            <v>Not in MRSDS</v>
          </cell>
          <cell r="M446">
            <v>321158</v>
          </cell>
          <cell r="N446">
            <v>198769</v>
          </cell>
          <cell r="O446">
            <v>171</v>
          </cell>
          <cell r="P446" t="str">
            <v>ST</v>
          </cell>
          <cell r="Q446" t="str">
            <v>ST 21158 98769</v>
          </cell>
        </row>
        <row r="447">
          <cell r="D447">
            <v>591.1</v>
          </cell>
          <cell r="E447" t="str">
            <v>Adit</v>
          </cell>
          <cell r="F447" t="str">
            <v>Pumped Passive</v>
          </cell>
          <cell r="G447" t="str">
            <v>Scotland</v>
          </cell>
          <cell r="H447" t="str">
            <v>Breich Water</v>
          </cell>
          <cell r="I447" t="str">
            <v>Mine Water Treatment</v>
          </cell>
          <cell r="J447" t="str">
            <v>Coal Authority Minewater Programme</v>
          </cell>
          <cell r="K447">
            <v>37641</v>
          </cell>
          <cell r="L447" t="str">
            <v>299662-001</v>
          </cell>
          <cell r="M447">
            <v>299056</v>
          </cell>
          <cell r="N447">
            <v>662874</v>
          </cell>
          <cell r="O447">
            <v>65</v>
          </cell>
          <cell r="P447" t="str">
            <v>NS</v>
          </cell>
          <cell r="Q447" t="str">
            <v>NS 99056 62874</v>
          </cell>
        </row>
        <row r="448">
          <cell r="D448">
            <v>591.20000000000005</v>
          </cell>
          <cell r="E448" t="str">
            <v>Cascade top</v>
          </cell>
          <cell r="F448" t="str">
            <v>Pumped Passive</v>
          </cell>
          <cell r="G448" t="str">
            <v>Scotland</v>
          </cell>
          <cell r="H448" t="str">
            <v>Breich Water</v>
          </cell>
          <cell r="I448" t="str">
            <v>Mine Water Treatment</v>
          </cell>
          <cell r="J448" t="str">
            <v>Coal Authority Minewater Programme</v>
          </cell>
          <cell r="K448">
            <v>37641</v>
          </cell>
          <cell r="M448">
            <v>299269</v>
          </cell>
          <cell r="N448">
            <v>662985</v>
          </cell>
          <cell r="O448">
            <v>65</v>
          </cell>
          <cell r="P448" t="str">
            <v>NS</v>
          </cell>
          <cell r="Q448" t="str">
            <v>NS 99269 62985</v>
          </cell>
        </row>
        <row r="449">
          <cell r="D449">
            <v>591.29999999999995</v>
          </cell>
          <cell r="E449" t="str">
            <v>Lagoons 1 (South) and 2 (north)</v>
          </cell>
          <cell r="F449" t="str">
            <v>Pumped Passive</v>
          </cell>
          <cell r="G449" t="str">
            <v>Scotland</v>
          </cell>
          <cell r="H449" t="str">
            <v>Breich Water</v>
          </cell>
          <cell r="I449" t="str">
            <v>Mine Water Treatment</v>
          </cell>
          <cell r="J449" t="str">
            <v>Coal Authority Minewater Programme</v>
          </cell>
          <cell r="K449">
            <v>37641</v>
          </cell>
          <cell r="M449">
            <v>299330</v>
          </cell>
          <cell r="N449">
            <v>663030</v>
          </cell>
          <cell r="O449">
            <v>65</v>
          </cell>
          <cell r="P449" t="str">
            <v>NS</v>
          </cell>
          <cell r="Q449" t="str">
            <v>NS 99330 63030</v>
          </cell>
        </row>
        <row r="450">
          <cell r="D450">
            <v>591.4</v>
          </cell>
          <cell r="E450" t="str">
            <v>Reed Beds 1 2 and 3</v>
          </cell>
          <cell r="F450" t="str">
            <v>Pumped Passive</v>
          </cell>
          <cell r="G450" t="str">
            <v>Scotland</v>
          </cell>
          <cell r="H450" t="str">
            <v>Breich Water</v>
          </cell>
          <cell r="I450" t="str">
            <v>Mine Water Treatment</v>
          </cell>
          <cell r="J450" t="str">
            <v>Coal Authority Minewater Programme</v>
          </cell>
          <cell r="K450">
            <v>37641</v>
          </cell>
          <cell r="M450">
            <v>299365</v>
          </cell>
          <cell r="N450">
            <v>663040</v>
          </cell>
          <cell r="O450">
            <v>65</v>
          </cell>
          <cell r="P450" t="str">
            <v>NS</v>
          </cell>
          <cell r="Q450" t="str">
            <v>NS 99365 63040</v>
          </cell>
        </row>
        <row r="451">
          <cell r="D451">
            <v>591.5</v>
          </cell>
          <cell r="E451" t="str">
            <v>Consented Discharge</v>
          </cell>
          <cell r="F451" t="str">
            <v>Pumped Passive</v>
          </cell>
          <cell r="G451" t="str">
            <v>Scotland</v>
          </cell>
          <cell r="H451" t="str">
            <v>Breich Water</v>
          </cell>
          <cell r="I451" t="str">
            <v>Mine Water Treatment</v>
          </cell>
          <cell r="J451" t="str">
            <v>Coal Authority Minewater Programme</v>
          </cell>
          <cell r="K451">
            <v>37641</v>
          </cell>
          <cell r="M451">
            <v>299420</v>
          </cell>
          <cell r="N451">
            <v>663042</v>
          </cell>
          <cell r="O451">
            <v>65</v>
          </cell>
          <cell r="P451" t="str">
            <v>NS</v>
          </cell>
          <cell r="Q451" t="str">
            <v>NS 99420 63042</v>
          </cell>
        </row>
        <row r="452">
          <cell r="D452">
            <v>591.6</v>
          </cell>
          <cell r="E452" t="str">
            <v>Reed Bed 1 Outflow to Reed Bed 2</v>
          </cell>
          <cell r="F452" t="str">
            <v>Pumped Passive</v>
          </cell>
          <cell r="G452" t="str">
            <v>Scotland</v>
          </cell>
          <cell r="H452" t="str">
            <v>Breich Water</v>
          </cell>
          <cell r="I452" t="str">
            <v>Mine Water Treatment</v>
          </cell>
          <cell r="J452" t="str">
            <v>Coal Authority Minewater Programme</v>
          </cell>
          <cell r="K452">
            <v>37641</v>
          </cell>
          <cell r="M452">
            <v>299340</v>
          </cell>
          <cell r="N452">
            <v>663060</v>
          </cell>
          <cell r="O452">
            <v>65</v>
          </cell>
          <cell r="P452" t="str">
            <v>NS</v>
          </cell>
          <cell r="Q452" t="str">
            <v>NS 99340 63060</v>
          </cell>
        </row>
        <row r="453">
          <cell r="D453">
            <v>591.70000000000005</v>
          </cell>
          <cell r="E453" t="str">
            <v>Reed Bed 2 Outflow to Reed Bed 3</v>
          </cell>
          <cell r="F453" t="str">
            <v>Pumped Passive</v>
          </cell>
          <cell r="G453" t="str">
            <v>Scotland</v>
          </cell>
          <cell r="H453" t="str">
            <v>Breich Water</v>
          </cell>
          <cell r="I453" t="str">
            <v>Mine Water Treatment</v>
          </cell>
          <cell r="J453" t="str">
            <v>Coal Authority Minewater Programme</v>
          </cell>
          <cell r="K453">
            <v>37641</v>
          </cell>
          <cell r="M453">
            <v>299370</v>
          </cell>
          <cell r="N453">
            <v>663050</v>
          </cell>
          <cell r="O453">
            <v>65</v>
          </cell>
          <cell r="P453" t="str">
            <v>NS</v>
          </cell>
          <cell r="Q453" t="str">
            <v>NS 99370 63050</v>
          </cell>
        </row>
        <row r="454">
          <cell r="D454">
            <v>726.1</v>
          </cell>
          <cell r="E454" t="str">
            <v>Discharge</v>
          </cell>
          <cell r="F454" t="str">
            <v>Monitoring</v>
          </cell>
          <cell r="G454" t="str">
            <v>South Wales</v>
          </cell>
          <cell r="H454" t="str">
            <v>Amman Valley</v>
          </cell>
          <cell r="I454" t="str">
            <v>Design Mine Water Treatment</v>
          </cell>
          <cell r="J454" t="str">
            <v>Coal Authority Minewater Programme</v>
          </cell>
          <cell r="K454">
            <v>38845</v>
          </cell>
          <cell r="M454">
            <v>270250</v>
          </cell>
          <cell r="N454">
            <v>210970</v>
          </cell>
          <cell r="O454">
            <v>160</v>
          </cell>
          <cell r="P454" t="str">
            <v>SN</v>
          </cell>
          <cell r="Q454" t="str">
            <v>SN 70250 10970</v>
          </cell>
        </row>
        <row r="455">
          <cell r="D455">
            <v>296.10000000000002</v>
          </cell>
          <cell r="E455" t="str">
            <v>Cwmgwili Drift</v>
          </cell>
          <cell r="F455" t="str">
            <v>Inactive</v>
          </cell>
          <cell r="G455" t="str">
            <v>South Wales</v>
          </cell>
          <cell r="H455" t="str">
            <v>Upper Loughor Zone</v>
          </cell>
          <cell r="I455" t="str">
            <v>Monitoring</v>
          </cell>
          <cell r="J455" t="str">
            <v xml:space="preserve">Colliery Closed By Coal Authority </v>
          </cell>
          <cell r="K455">
            <v>36069</v>
          </cell>
          <cell r="L455" t="str">
            <v>257211-001</v>
          </cell>
          <cell r="M455">
            <v>257528</v>
          </cell>
          <cell r="N455">
            <v>210328</v>
          </cell>
          <cell r="O455">
            <v>159</v>
          </cell>
          <cell r="P455" t="str">
            <v>SN</v>
          </cell>
          <cell r="Q455" t="str">
            <v>SN 57528 10328</v>
          </cell>
        </row>
        <row r="456">
          <cell r="D456">
            <v>296.2</v>
          </cell>
          <cell r="E456" t="str">
            <v>Cwmgwili Air Shaft</v>
          </cell>
          <cell r="F456" t="str">
            <v>Monitoring</v>
          </cell>
          <cell r="G456" t="str">
            <v>South Wales</v>
          </cell>
          <cell r="H456" t="str">
            <v>Upper Loughor Zone</v>
          </cell>
          <cell r="I456" t="str">
            <v>Monitoring</v>
          </cell>
          <cell r="J456" t="str">
            <v xml:space="preserve">Colliery Closed By Coal Authority </v>
          </cell>
          <cell r="K456">
            <v>36069</v>
          </cell>
          <cell r="L456" t="str">
            <v>257211-001</v>
          </cell>
          <cell r="M456">
            <v>257292</v>
          </cell>
          <cell r="N456">
            <v>211234</v>
          </cell>
          <cell r="O456">
            <v>159</v>
          </cell>
          <cell r="P456" t="str">
            <v>SN</v>
          </cell>
          <cell r="Q456" t="str">
            <v>SN 57292 11234</v>
          </cell>
        </row>
        <row r="457">
          <cell r="D457">
            <v>296.3</v>
          </cell>
          <cell r="E457" t="str">
            <v>Cwmgwili No.6 B/H</v>
          </cell>
          <cell r="F457" t="str">
            <v>Inactive</v>
          </cell>
          <cell r="G457" t="str">
            <v>South Wales</v>
          </cell>
          <cell r="H457" t="str">
            <v>Upper Loughor Zone</v>
          </cell>
          <cell r="I457" t="str">
            <v>Monitoring</v>
          </cell>
          <cell r="J457" t="str">
            <v xml:space="preserve">Colliery Closed By Coal Authority </v>
          </cell>
          <cell r="K457">
            <v>36069</v>
          </cell>
          <cell r="M457">
            <v>257900</v>
          </cell>
          <cell r="N457">
            <v>209800</v>
          </cell>
          <cell r="O457">
            <v>159</v>
          </cell>
          <cell r="P457" t="str">
            <v>SN</v>
          </cell>
          <cell r="Q457" t="str">
            <v>SN 57900 09800</v>
          </cell>
        </row>
        <row r="458">
          <cell r="D458">
            <v>350.1</v>
          </cell>
          <cell r="E458" t="str">
            <v>Shaft</v>
          </cell>
          <cell r="F458" t="str">
            <v>Monitoring</v>
          </cell>
          <cell r="G458" t="str">
            <v>South Wales</v>
          </cell>
          <cell r="H458" t="str">
            <v>Main Lower Rhondda Valley</v>
          </cell>
          <cell r="I458" t="str">
            <v>Public Safety</v>
          </cell>
          <cell r="J458" t="str">
            <v>Area Rising Minewater</v>
          </cell>
          <cell r="K458">
            <v>36220</v>
          </cell>
          <cell r="L458" t="str">
            <v>302191-006</v>
          </cell>
          <cell r="M458">
            <v>302631</v>
          </cell>
          <cell r="N458">
            <v>191086</v>
          </cell>
          <cell r="O458">
            <v>170</v>
          </cell>
          <cell r="P458" t="str">
            <v>ST</v>
          </cell>
          <cell r="Q458" t="str">
            <v>ST 02631 91086</v>
          </cell>
        </row>
        <row r="459">
          <cell r="D459">
            <v>159.1</v>
          </cell>
          <cell r="E459" t="str">
            <v>No.3 Shaft</v>
          </cell>
          <cell r="F459" t="str">
            <v>Monitoring</v>
          </cell>
          <cell r="G459" t="str">
            <v>South Wales</v>
          </cell>
          <cell r="H459" t="str">
            <v>Gwendraeth Valley</v>
          </cell>
          <cell r="I459" t="str">
            <v>Public Safety</v>
          </cell>
          <cell r="J459" t="str">
            <v>Hazard H425</v>
          </cell>
          <cell r="K459">
            <v>35309</v>
          </cell>
          <cell r="L459" t="str">
            <v>252210-004</v>
          </cell>
          <cell r="M459">
            <v>252604</v>
          </cell>
          <cell r="N459">
            <v>210636</v>
          </cell>
          <cell r="O459">
            <v>159</v>
          </cell>
          <cell r="P459" t="str">
            <v>SN</v>
          </cell>
          <cell r="Q459" t="str">
            <v>SN 52604 10636</v>
          </cell>
        </row>
        <row r="460">
          <cell r="D460">
            <v>159.19999999999999</v>
          </cell>
          <cell r="E460" t="str">
            <v>No.4 Shaft</v>
          </cell>
          <cell r="F460" t="str">
            <v>Monitoring</v>
          </cell>
          <cell r="G460" t="str">
            <v>South Wales</v>
          </cell>
          <cell r="H460" t="str">
            <v>Gwendraeth Valley</v>
          </cell>
          <cell r="I460" t="str">
            <v>Public Safety</v>
          </cell>
          <cell r="J460" t="str">
            <v>Hazard H425</v>
          </cell>
          <cell r="K460">
            <v>35309</v>
          </cell>
          <cell r="L460" t="str">
            <v>252210-005</v>
          </cell>
          <cell r="M460">
            <v>252603</v>
          </cell>
          <cell r="N460">
            <v>210668</v>
          </cell>
          <cell r="O460">
            <v>159</v>
          </cell>
          <cell r="P460" t="str">
            <v>SN</v>
          </cell>
          <cell r="Q460" t="str">
            <v>SN 52603 10668</v>
          </cell>
        </row>
        <row r="461">
          <cell r="D461">
            <v>314.10000000000002</v>
          </cell>
          <cell r="E461" t="str">
            <v>No.5 Mine B/H</v>
          </cell>
          <cell r="F461" t="str">
            <v>Monitoring</v>
          </cell>
          <cell r="G461" t="str">
            <v>Scotland</v>
          </cell>
          <cell r="H461" t="str">
            <v>Monktonhall</v>
          </cell>
          <cell r="I461" t="str">
            <v>Monitoring</v>
          </cell>
          <cell r="J461" t="str">
            <v>Area Rising Minewater</v>
          </cell>
          <cell r="K461">
            <v>36220</v>
          </cell>
          <cell r="M461">
            <v>335093</v>
          </cell>
          <cell r="N461">
            <v>669119</v>
          </cell>
          <cell r="O461">
            <v>66</v>
          </cell>
          <cell r="P461" t="str">
            <v>NT</v>
          </cell>
          <cell r="Q461" t="str">
            <v>NT 35093 69119</v>
          </cell>
        </row>
        <row r="462">
          <cell r="D462">
            <v>25.1</v>
          </cell>
          <cell r="E462" t="str">
            <v>No.1 Intake Mine</v>
          </cell>
          <cell r="F462" t="str">
            <v>Active Treatment Plant</v>
          </cell>
          <cell r="G462" t="str">
            <v>Scotland</v>
          </cell>
          <cell r="H462" t="str">
            <v>South West Ayrshire</v>
          </cell>
          <cell r="I462" t="str">
            <v>Mine Water Treatment</v>
          </cell>
          <cell r="J462" t="str">
            <v>Cars</v>
          </cell>
          <cell r="K462">
            <v>34608</v>
          </cell>
          <cell r="L462" t="str">
            <v>226601-001</v>
          </cell>
          <cell r="M462">
            <v>226652</v>
          </cell>
          <cell r="N462">
            <v>601822</v>
          </cell>
          <cell r="O462">
            <v>76</v>
          </cell>
          <cell r="P462" t="str">
            <v>NS</v>
          </cell>
          <cell r="Q462" t="str">
            <v>NS 26652 01822</v>
          </cell>
        </row>
        <row r="463">
          <cell r="D463">
            <v>25.2</v>
          </cell>
          <cell r="E463" t="str">
            <v>Main Discharge</v>
          </cell>
          <cell r="F463" t="str">
            <v>Passive (Valve Controlled)</v>
          </cell>
          <cell r="G463" t="str">
            <v>Scotland</v>
          </cell>
          <cell r="H463" t="str">
            <v>South West Ayrshire</v>
          </cell>
          <cell r="I463" t="str">
            <v>Mine Water Treatment</v>
          </cell>
          <cell r="J463" t="str">
            <v>Cars</v>
          </cell>
          <cell r="K463">
            <v>34608</v>
          </cell>
          <cell r="M463">
            <v>226685</v>
          </cell>
          <cell r="N463">
            <v>601810</v>
          </cell>
          <cell r="O463">
            <v>76</v>
          </cell>
          <cell r="P463" t="str">
            <v>NS</v>
          </cell>
          <cell r="Q463" t="str">
            <v>NS 26685 01810</v>
          </cell>
        </row>
        <row r="464">
          <cell r="D464">
            <v>25.3</v>
          </cell>
          <cell r="E464" t="str">
            <v>Reed Beds Discharge</v>
          </cell>
          <cell r="F464" t="str">
            <v>Passive (Valve Controlled)</v>
          </cell>
          <cell r="G464" t="str">
            <v>Scotland</v>
          </cell>
          <cell r="H464" t="str">
            <v>South West Ayrshire</v>
          </cell>
          <cell r="I464" t="str">
            <v>Mine Water Treatment</v>
          </cell>
          <cell r="J464" t="str">
            <v>Cars</v>
          </cell>
          <cell r="K464">
            <v>34608</v>
          </cell>
          <cell r="M464">
            <v>226685</v>
          </cell>
          <cell r="N464">
            <v>601810</v>
          </cell>
          <cell r="O464">
            <v>76</v>
          </cell>
          <cell r="P464" t="str">
            <v>NS</v>
          </cell>
          <cell r="Q464" t="str">
            <v>NS 26685 01810</v>
          </cell>
        </row>
        <row r="465">
          <cell r="D465">
            <v>25.4</v>
          </cell>
          <cell r="E465" t="str">
            <v>Discharge as per raw</v>
          </cell>
          <cell r="F465" t="str">
            <v>Passive (Valve Controlled)</v>
          </cell>
          <cell r="G465" t="str">
            <v>Scotland</v>
          </cell>
          <cell r="H465" t="str">
            <v>South West Ayrshire</v>
          </cell>
          <cell r="I465" t="str">
            <v>Mine Water Treatment</v>
          </cell>
          <cell r="J465" t="str">
            <v>Cars</v>
          </cell>
          <cell r="K465">
            <v>34608</v>
          </cell>
          <cell r="M465">
            <v>226685</v>
          </cell>
          <cell r="N465">
            <v>601810</v>
          </cell>
          <cell r="O465">
            <v>76</v>
          </cell>
          <cell r="P465" t="str">
            <v>NS</v>
          </cell>
          <cell r="Q465" t="str">
            <v>NS 26685 01810</v>
          </cell>
        </row>
        <row r="466">
          <cell r="D466">
            <v>25.5</v>
          </cell>
          <cell r="E466" t="str">
            <v>Water of Girvan at Dailly Bridge</v>
          </cell>
          <cell r="F466" t="str">
            <v>Passive (Valve Controlled)</v>
          </cell>
          <cell r="G466" t="str">
            <v>Scotland</v>
          </cell>
          <cell r="H466" t="str">
            <v>South West Ayrshire</v>
          </cell>
          <cell r="I466" t="str">
            <v>Mine Water Treatment</v>
          </cell>
          <cell r="J466" t="str">
            <v>Cars</v>
          </cell>
          <cell r="K466">
            <v>42440</v>
          </cell>
          <cell r="M466">
            <v>226710</v>
          </cell>
          <cell r="N466">
            <v>601440</v>
          </cell>
          <cell r="O466">
            <v>76</v>
          </cell>
          <cell r="P466" t="str">
            <v>NS</v>
          </cell>
        </row>
        <row r="467">
          <cell r="D467">
            <v>157.1</v>
          </cell>
          <cell r="E467" t="str">
            <v>No.4 Shaft</v>
          </cell>
          <cell r="F467" t="str">
            <v>Monitoring</v>
          </cell>
          <cell r="G467" t="str">
            <v>South Wales</v>
          </cell>
          <cell r="H467" t="str">
            <v>Upper Rhondda Fawr Valley</v>
          </cell>
          <cell r="I467" t="str">
            <v>Monitoring</v>
          </cell>
          <cell r="J467" t="str">
            <v>Hazard Area Investigation</v>
          </cell>
          <cell r="K467">
            <v>35309</v>
          </cell>
          <cell r="L467" t="str">
            <v>295195-004</v>
          </cell>
          <cell r="M467">
            <v>295076</v>
          </cell>
          <cell r="N467">
            <v>195922</v>
          </cell>
          <cell r="O467">
            <v>170</v>
          </cell>
          <cell r="P467" t="str">
            <v>SS</v>
          </cell>
          <cell r="Q467" t="str">
            <v>SS 95076 95922</v>
          </cell>
        </row>
        <row r="468">
          <cell r="D468">
            <v>466.1</v>
          </cell>
          <cell r="E468" t="str">
            <v>No.1 Shaft</v>
          </cell>
          <cell r="F468" t="str">
            <v>Monitoring</v>
          </cell>
          <cell r="G468" t="str">
            <v>Yorkshire</v>
          </cell>
          <cell r="H468" t="str">
            <v>Yorkshire Zone 1</v>
          </cell>
          <cell r="I468" t="str">
            <v>Monitoring</v>
          </cell>
          <cell r="J468" t="str">
            <v>Hazard E1000</v>
          </cell>
          <cell r="K468">
            <v>36795</v>
          </cell>
          <cell r="L468" t="str">
            <v>421420-001</v>
          </cell>
          <cell r="M468">
            <v>421793</v>
          </cell>
          <cell r="N468">
            <v>420655</v>
          </cell>
          <cell r="O468">
            <v>104</v>
          </cell>
          <cell r="P468" t="str">
            <v>SE</v>
          </cell>
          <cell r="Q468" t="str">
            <v>SE 21793 20655</v>
          </cell>
        </row>
        <row r="469">
          <cell r="D469">
            <v>466.2</v>
          </cell>
          <cell r="E469" t="str">
            <v>No.2 Shaft</v>
          </cell>
          <cell r="F469" t="str">
            <v>Monitoring</v>
          </cell>
          <cell r="G469" t="str">
            <v>Yorkshire</v>
          </cell>
          <cell r="H469" t="str">
            <v>Yorkshire Zone 1</v>
          </cell>
          <cell r="I469" t="str">
            <v>Monitoring</v>
          </cell>
          <cell r="J469" t="str">
            <v>Hazard E1000</v>
          </cell>
          <cell r="K469">
            <v>36795</v>
          </cell>
          <cell r="L469" t="str">
            <v>421420-002</v>
          </cell>
          <cell r="M469">
            <v>421821</v>
          </cell>
          <cell r="N469">
            <v>420640</v>
          </cell>
          <cell r="O469">
            <v>104</v>
          </cell>
          <cell r="P469" t="str">
            <v>SE</v>
          </cell>
          <cell r="Q469" t="str">
            <v>SE 21821 20640</v>
          </cell>
        </row>
        <row r="470">
          <cell r="D470">
            <v>466.3</v>
          </cell>
          <cell r="E470" t="str">
            <v>Old Blocking Shaft 3</v>
          </cell>
          <cell r="F470" t="str">
            <v>Monitoring</v>
          </cell>
          <cell r="G470" t="str">
            <v>Yorkshire</v>
          </cell>
          <cell r="H470" t="str">
            <v>Yorkshire Zone 1</v>
          </cell>
          <cell r="I470" t="str">
            <v>Monitoring</v>
          </cell>
          <cell r="J470" t="str">
            <v>Hazard E1000</v>
          </cell>
          <cell r="K470">
            <v>36795</v>
          </cell>
          <cell r="L470" t="str">
            <v>421420-003</v>
          </cell>
          <cell r="M470">
            <v>421819</v>
          </cell>
          <cell r="N470">
            <v>420664</v>
          </cell>
          <cell r="O470">
            <v>104</v>
          </cell>
          <cell r="P470" t="str">
            <v>SE</v>
          </cell>
          <cell r="Q470" t="str">
            <v>SE 21819 20664</v>
          </cell>
        </row>
        <row r="471">
          <cell r="D471">
            <v>466.4</v>
          </cell>
          <cell r="E471" t="str">
            <v>Old Blocking Shaft 4</v>
          </cell>
          <cell r="F471" t="str">
            <v>Monitoring</v>
          </cell>
          <cell r="G471" t="str">
            <v>Yorkshire</v>
          </cell>
          <cell r="H471" t="str">
            <v>Yorkshire Zone 1</v>
          </cell>
          <cell r="I471" t="str">
            <v>Monitoring</v>
          </cell>
          <cell r="J471" t="str">
            <v>Hazard E1000</v>
          </cell>
          <cell r="K471">
            <v>36795</v>
          </cell>
          <cell r="L471" t="str">
            <v>421420-004</v>
          </cell>
          <cell r="M471">
            <v>421835</v>
          </cell>
          <cell r="N471">
            <v>420653</v>
          </cell>
          <cell r="O471">
            <v>104</v>
          </cell>
          <cell r="P471" t="str">
            <v>SE</v>
          </cell>
          <cell r="Q471" t="str">
            <v>SE 21835 20653</v>
          </cell>
        </row>
        <row r="472">
          <cell r="D472">
            <v>24.1</v>
          </cell>
          <cell r="E472" t="str">
            <v>Theresa Shaft</v>
          </cell>
          <cell r="F472" t="str">
            <v>Active Treatment Plant</v>
          </cell>
          <cell r="G472" t="str">
            <v>North East</v>
          </cell>
          <cell r="H472" t="str">
            <v>Durham Coastal</v>
          </cell>
          <cell r="I472" t="str">
            <v>Pumping</v>
          </cell>
          <cell r="J472" t="str">
            <v>Cars</v>
          </cell>
          <cell r="K472">
            <v>34608</v>
          </cell>
          <cell r="L472" t="str">
            <v>443547-002</v>
          </cell>
          <cell r="M472">
            <v>443580</v>
          </cell>
          <cell r="N472">
            <v>547810</v>
          </cell>
          <cell r="O472">
            <v>88</v>
          </cell>
          <cell r="P472" t="str">
            <v>NZ</v>
          </cell>
          <cell r="Q472" t="str">
            <v>NZ 43580 47810</v>
          </cell>
        </row>
        <row r="473">
          <cell r="D473">
            <v>24.2</v>
          </cell>
          <cell r="E473" t="str">
            <v>Castlereagh Shaft</v>
          </cell>
          <cell r="F473" t="str">
            <v>Active Treatment Plant</v>
          </cell>
          <cell r="G473" t="str">
            <v>North East</v>
          </cell>
          <cell r="H473" t="str">
            <v>Durham Coastal</v>
          </cell>
          <cell r="I473" t="str">
            <v>Pumping</v>
          </cell>
          <cell r="J473" t="str">
            <v>Cars</v>
          </cell>
          <cell r="K473">
            <v>34608</v>
          </cell>
          <cell r="L473" t="str">
            <v>443547-001</v>
          </cell>
          <cell r="M473">
            <v>443571</v>
          </cell>
          <cell r="N473">
            <v>547846</v>
          </cell>
          <cell r="O473">
            <v>88</v>
          </cell>
          <cell r="P473" t="str">
            <v>NZ</v>
          </cell>
          <cell r="Q473" t="str">
            <v>NZ 43571 47846</v>
          </cell>
        </row>
        <row r="474">
          <cell r="D474">
            <v>24.3</v>
          </cell>
          <cell r="E474" t="str">
            <v>Beach Adit</v>
          </cell>
          <cell r="F474" t="str">
            <v>Active Treatment Plant</v>
          </cell>
          <cell r="G474" t="str">
            <v>North East</v>
          </cell>
          <cell r="H474" t="str">
            <v>Durham Coastal</v>
          </cell>
          <cell r="I474" t="str">
            <v>Pumping</v>
          </cell>
          <cell r="J474" t="str">
            <v>Cars</v>
          </cell>
          <cell r="K474">
            <v>34608</v>
          </cell>
          <cell r="L474" t="str">
            <v>443547-004</v>
          </cell>
          <cell r="M474">
            <v>443676</v>
          </cell>
          <cell r="N474">
            <v>547741</v>
          </cell>
          <cell r="O474">
            <v>88</v>
          </cell>
          <cell r="P474" t="str">
            <v>NZ</v>
          </cell>
          <cell r="Q474" t="str">
            <v>NZ 43676 47741</v>
          </cell>
        </row>
        <row r="475">
          <cell r="D475">
            <v>24.4</v>
          </cell>
          <cell r="E475" t="str">
            <v>HDS Discharge Weir</v>
          </cell>
          <cell r="F475" t="str">
            <v>Active Treatment Plant</v>
          </cell>
          <cell r="G475" t="str">
            <v>North East</v>
          </cell>
          <cell r="H475" t="str">
            <v>Durham Coastal</v>
          </cell>
          <cell r="I475" t="str">
            <v>Pumping</v>
          </cell>
          <cell r="J475" t="str">
            <v>Cars</v>
          </cell>
          <cell r="K475">
            <v>34608</v>
          </cell>
          <cell r="M475">
            <v>442960</v>
          </cell>
          <cell r="N475">
            <v>547420</v>
          </cell>
          <cell r="O475">
            <v>88</v>
          </cell>
          <cell r="P475" t="str">
            <v>NZ</v>
          </cell>
          <cell r="Q475" t="str">
            <v>NZ 42960 47420</v>
          </cell>
        </row>
        <row r="476">
          <cell r="D476">
            <v>24.5</v>
          </cell>
          <cell r="E476" t="str">
            <v>HDS Plant</v>
          </cell>
          <cell r="F476" t="str">
            <v>Active Treatment Plant</v>
          </cell>
          <cell r="G476" t="str">
            <v>North East</v>
          </cell>
          <cell r="H476" t="str">
            <v>Durham Coastal</v>
          </cell>
          <cell r="I476" t="str">
            <v>Pumping</v>
          </cell>
          <cell r="J476" t="str">
            <v>Cars</v>
          </cell>
          <cell r="K476">
            <v>34608</v>
          </cell>
          <cell r="M476">
            <v>440350</v>
          </cell>
          <cell r="N476">
            <v>5475100</v>
          </cell>
          <cell r="O476">
            <v>88</v>
          </cell>
          <cell r="Q476" t="str">
            <v>NZ 40350 47500</v>
          </cell>
        </row>
        <row r="477">
          <cell r="D477">
            <v>549.1</v>
          </cell>
          <cell r="E477" t="str">
            <v>Discharge</v>
          </cell>
          <cell r="F477" t="str">
            <v>Monitoring</v>
          </cell>
          <cell r="G477" t="str">
            <v>Yorkshire</v>
          </cell>
          <cell r="H477" t="str">
            <v>Yorkshire Zone 5</v>
          </cell>
          <cell r="I477" t="str">
            <v>Monitoring</v>
          </cell>
          <cell r="J477" t="str">
            <v>Area Rising Minewater</v>
          </cell>
          <cell r="K477">
            <v>37240</v>
          </cell>
          <cell r="M477">
            <v>432671</v>
          </cell>
          <cell r="N477">
            <v>408333</v>
          </cell>
          <cell r="O477">
            <v>111</v>
          </cell>
          <cell r="P477" t="str">
            <v>SE</v>
          </cell>
          <cell r="Q477" t="str">
            <v>SE 32671 08333</v>
          </cell>
        </row>
        <row r="478">
          <cell r="D478">
            <v>52.1</v>
          </cell>
          <cell r="E478" t="str">
            <v>Moor Lane Shaft</v>
          </cell>
          <cell r="F478" t="str">
            <v>Monitoring</v>
          </cell>
          <cell r="G478" t="str">
            <v>Yorkshire</v>
          </cell>
          <cell r="H478" t="str">
            <v>Yorkshire Zone 4</v>
          </cell>
          <cell r="I478" t="str">
            <v>Monitoring</v>
          </cell>
          <cell r="J478" t="str">
            <v>Cars</v>
          </cell>
          <cell r="K478">
            <v>34608</v>
          </cell>
          <cell r="L478" t="str">
            <v>443407-001</v>
          </cell>
          <cell r="M478">
            <v>443108</v>
          </cell>
          <cell r="N478">
            <v>407452</v>
          </cell>
          <cell r="O478">
            <v>111</v>
          </cell>
          <cell r="P478" t="str">
            <v>SE</v>
          </cell>
          <cell r="Q478" t="str">
            <v>SE 43108 07452</v>
          </cell>
        </row>
        <row r="479">
          <cell r="D479">
            <v>655.1</v>
          </cell>
          <cell r="E479" t="str">
            <v>B/H</v>
          </cell>
          <cell r="F479" t="str">
            <v>Monitoring</v>
          </cell>
          <cell r="G479" t="str">
            <v>Yorkshire</v>
          </cell>
          <cell r="H479" t="str">
            <v>Yorkshire Zone 6</v>
          </cell>
          <cell r="I479" t="str">
            <v>Monitoring</v>
          </cell>
          <cell r="J479" t="str">
            <v>Area Rising Minewater</v>
          </cell>
          <cell r="K479">
            <v>38037</v>
          </cell>
          <cell r="M479">
            <v>442311</v>
          </cell>
          <cell r="N479">
            <v>405757</v>
          </cell>
          <cell r="O479">
            <v>110</v>
          </cell>
          <cell r="P479" t="str">
            <v>SE</v>
          </cell>
          <cell r="Q479" t="str">
            <v>SE 42311 05757</v>
          </cell>
        </row>
        <row r="480">
          <cell r="D480">
            <v>26.1</v>
          </cell>
          <cell r="E480" t="str">
            <v>No.1 Flue Pit</v>
          </cell>
          <cell r="F480" t="str">
            <v>Monitoring</v>
          </cell>
          <cell r="G480" t="str">
            <v>South Wales</v>
          </cell>
          <cell r="H480" t="str">
            <v>Lower Cynon Valley</v>
          </cell>
          <cell r="I480" t="str">
            <v>Monitoring</v>
          </cell>
          <cell r="J480" t="str">
            <v>Cars</v>
          </cell>
          <cell r="K480">
            <v>34608</v>
          </cell>
          <cell r="L480" t="str">
            <v>304199-004</v>
          </cell>
          <cell r="M480">
            <v>304541</v>
          </cell>
          <cell r="N480">
            <v>199537</v>
          </cell>
          <cell r="O480">
            <v>170</v>
          </cell>
          <cell r="P480" t="str">
            <v>ST</v>
          </cell>
          <cell r="Q480" t="str">
            <v>ST 04541 99537</v>
          </cell>
        </row>
        <row r="481">
          <cell r="D481">
            <v>659.1</v>
          </cell>
          <cell r="E481" t="str">
            <v>Drainage Level</v>
          </cell>
          <cell r="F481" t="str">
            <v>Monitoring</v>
          </cell>
          <cell r="G481" t="str">
            <v>Yorkshire</v>
          </cell>
          <cell r="H481" t="str">
            <v>Porter Don</v>
          </cell>
          <cell r="I481" t="str">
            <v>Monitoring</v>
          </cell>
          <cell r="J481" t="str">
            <v>Area Rising Minewater</v>
          </cell>
          <cell r="K481">
            <v>38091</v>
          </cell>
          <cell r="L481" t="str">
            <v>429397-020</v>
          </cell>
          <cell r="M481">
            <v>429060</v>
          </cell>
          <cell r="N481">
            <v>397965</v>
          </cell>
          <cell r="O481">
            <v>110</v>
          </cell>
          <cell r="P481" t="str">
            <v>SK</v>
          </cell>
          <cell r="Q481" t="str">
            <v>SK 29060 97965</v>
          </cell>
        </row>
        <row r="482">
          <cell r="D482">
            <v>412.1</v>
          </cell>
          <cell r="E482" t="str">
            <v>West Lower Mountain B/H</v>
          </cell>
          <cell r="F482" t="str">
            <v>Active - Passive (Chemical Addition</v>
          </cell>
          <cell r="G482" t="str">
            <v>North West</v>
          </cell>
          <cell r="H482" t="str">
            <v>Rossendale</v>
          </cell>
          <cell r="I482" t="str">
            <v>Mine Water Treatment</v>
          </cell>
          <cell r="J482" t="str">
            <v>Coal Authority Minewater Programme</v>
          </cell>
          <cell r="K482">
            <v>36900</v>
          </cell>
          <cell r="M482">
            <v>387030</v>
          </cell>
          <cell r="N482">
            <v>426715</v>
          </cell>
          <cell r="O482">
            <v>103</v>
          </cell>
          <cell r="P482" t="str">
            <v>SD</v>
          </cell>
          <cell r="Q482" t="str">
            <v>SD 87030 26715</v>
          </cell>
        </row>
        <row r="483">
          <cell r="D483">
            <v>412.15</v>
          </cell>
          <cell r="E483" t="str">
            <v>Sludge Drying Bed</v>
          </cell>
          <cell r="F483" t="str">
            <v>Active - Passive (Chemical Addition</v>
          </cell>
          <cell r="G483" t="str">
            <v>North West</v>
          </cell>
          <cell r="H483" t="str">
            <v>Rossendale</v>
          </cell>
          <cell r="I483" t="str">
            <v>Mine Water Treatment</v>
          </cell>
          <cell r="J483" t="str">
            <v>Coal Authority Minewater Programme</v>
          </cell>
        </row>
        <row r="484">
          <cell r="D484">
            <v>412.2</v>
          </cell>
          <cell r="E484" t="str">
            <v>Pumped Scheme 2 Lagoons in parallel</v>
          </cell>
          <cell r="F484" t="str">
            <v>Active - Passive (Chemical Addition</v>
          </cell>
          <cell r="G484" t="str">
            <v>North West</v>
          </cell>
          <cell r="H484" t="str">
            <v>Rossendale</v>
          </cell>
          <cell r="I484" t="str">
            <v>Mine Water Treatment</v>
          </cell>
          <cell r="J484" t="str">
            <v>Coal Authority Minewater Programme</v>
          </cell>
          <cell r="K484">
            <v>36900</v>
          </cell>
          <cell r="M484">
            <v>387130</v>
          </cell>
          <cell r="N484">
            <v>426560</v>
          </cell>
          <cell r="O484">
            <v>103</v>
          </cell>
          <cell r="P484" t="str">
            <v>SD</v>
          </cell>
          <cell r="Q484" t="str">
            <v>SD 87130 26560</v>
          </cell>
        </row>
        <row r="485">
          <cell r="D485">
            <v>412.3</v>
          </cell>
          <cell r="E485" t="str">
            <v>Pumped Scheme Reedbed</v>
          </cell>
          <cell r="F485" t="str">
            <v>Active - Passive (Chemical Addition</v>
          </cell>
          <cell r="G485" t="str">
            <v>North West</v>
          </cell>
          <cell r="H485" t="str">
            <v>Rossendale</v>
          </cell>
          <cell r="I485" t="str">
            <v>Mine Water Treatment</v>
          </cell>
          <cell r="J485" t="str">
            <v>Coal Authority Minewater Programme</v>
          </cell>
          <cell r="K485">
            <v>36900</v>
          </cell>
          <cell r="M485">
            <v>387140</v>
          </cell>
          <cell r="N485">
            <v>426460</v>
          </cell>
          <cell r="O485">
            <v>103</v>
          </cell>
          <cell r="P485" t="str">
            <v>SD</v>
          </cell>
          <cell r="Q485" t="str">
            <v>SD 87140 26460</v>
          </cell>
        </row>
        <row r="486">
          <cell r="D486">
            <v>412.4</v>
          </cell>
          <cell r="E486" t="str">
            <v>Leachate Scheme RAPS and reedbed</v>
          </cell>
          <cell r="F486" t="str">
            <v>Active - Passive (Chemical Addition</v>
          </cell>
          <cell r="G486" t="str">
            <v>North West</v>
          </cell>
          <cell r="H486" t="str">
            <v>Rossendale</v>
          </cell>
          <cell r="I486" t="str">
            <v>Mine Water Treatment</v>
          </cell>
          <cell r="J486" t="str">
            <v>Coal Authority Minewater Programme</v>
          </cell>
          <cell r="K486">
            <v>36900</v>
          </cell>
          <cell r="M486">
            <v>387080</v>
          </cell>
          <cell r="N486">
            <v>426440</v>
          </cell>
          <cell r="O486">
            <v>103</v>
          </cell>
          <cell r="P486" t="str">
            <v>SD</v>
          </cell>
          <cell r="Q486" t="str">
            <v>SD 87080 26440</v>
          </cell>
        </row>
        <row r="487">
          <cell r="D487">
            <v>412.5</v>
          </cell>
          <cell r="E487" t="str">
            <v>Consented Discharge</v>
          </cell>
          <cell r="F487" t="str">
            <v>Active - Passive (Chemical Addition</v>
          </cell>
          <cell r="G487" t="str">
            <v>North West</v>
          </cell>
          <cell r="H487" t="str">
            <v>Rossendale</v>
          </cell>
          <cell r="I487" t="str">
            <v>Mine Water Treatment</v>
          </cell>
          <cell r="J487" t="str">
            <v>Coal Authority Minewater Programme</v>
          </cell>
          <cell r="K487">
            <v>36900</v>
          </cell>
          <cell r="M487">
            <v>387027</v>
          </cell>
          <cell r="N487">
            <v>426302</v>
          </cell>
          <cell r="O487">
            <v>103</v>
          </cell>
          <cell r="P487" t="str">
            <v>SD</v>
          </cell>
          <cell r="Q487" t="str">
            <v>SD 87027 26302</v>
          </cell>
        </row>
        <row r="488">
          <cell r="D488">
            <v>412.6</v>
          </cell>
          <cell r="E488" t="str">
            <v>RAPS Inlet</v>
          </cell>
          <cell r="F488" t="str">
            <v>Active - Passive (Chemical Addition</v>
          </cell>
          <cell r="G488" t="str">
            <v>North West</v>
          </cell>
          <cell r="H488" t="str">
            <v>Rossendale</v>
          </cell>
          <cell r="I488" t="str">
            <v>Mine Water Treatment</v>
          </cell>
          <cell r="J488" t="str">
            <v>Coal Authority Minewater Programme</v>
          </cell>
          <cell r="K488">
            <v>36900</v>
          </cell>
          <cell r="M488">
            <v>387090</v>
          </cell>
          <cell r="N488">
            <v>426490</v>
          </cell>
          <cell r="O488">
            <v>103</v>
          </cell>
          <cell r="P488" t="str">
            <v>SD</v>
          </cell>
          <cell r="Q488" t="str">
            <v>SD 87090 26490</v>
          </cell>
        </row>
        <row r="489">
          <cell r="D489">
            <v>412.7</v>
          </cell>
          <cell r="E489" t="str">
            <v>RAPS Outlet</v>
          </cell>
          <cell r="F489" t="str">
            <v>Active - Passive (Chemical Addition</v>
          </cell>
          <cell r="G489" t="str">
            <v>North West</v>
          </cell>
          <cell r="H489" t="str">
            <v>Rossendale</v>
          </cell>
          <cell r="I489" t="str">
            <v>Mine Water Treatment</v>
          </cell>
          <cell r="J489" t="str">
            <v>Coal Authority Minewater Programme</v>
          </cell>
          <cell r="K489">
            <v>36900</v>
          </cell>
          <cell r="M489">
            <v>387085</v>
          </cell>
          <cell r="N489">
            <v>426475</v>
          </cell>
          <cell r="O489">
            <v>103</v>
          </cell>
          <cell r="P489" t="str">
            <v>SD</v>
          </cell>
          <cell r="Q489" t="str">
            <v>SD 87085 26475</v>
          </cell>
        </row>
        <row r="490">
          <cell r="D490">
            <v>412.8</v>
          </cell>
          <cell r="E490" t="str">
            <v>Settlement Pond 1 Outflow</v>
          </cell>
          <cell r="F490" t="str">
            <v>Active - Passive (Chemical Addition</v>
          </cell>
          <cell r="G490" t="str">
            <v>North West</v>
          </cell>
          <cell r="H490" t="str">
            <v>Rossendale</v>
          </cell>
          <cell r="I490" t="str">
            <v>Mine Water Treatment</v>
          </cell>
          <cell r="J490" t="str">
            <v>Coal Authority Minewater Programme</v>
          </cell>
          <cell r="K490">
            <v>36900</v>
          </cell>
          <cell r="M490">
            <v>387110</v>
          </cell>
          <cell r="N490">
            <v>426545</v>
          </cell>
          <cell r="O490">
            <v>103</v>
          </cell>
          <cell r="P490" t="str">
            <v>SD</v>
          </cell>
          <cell r="Q490" t="str">
            <v>SD 87110 26545</v>
          </cell>
        </row>
        <row r="491">
          <cell r="D491">
            <v>412.9</v>
          </cell>
          <cell r="E491" t="str">
            <v>Settlement Pond 2 Outflow</v>
          </cell>
          <cell r="F491" t="str">
            <v>Active - Passive (Chemical Addition</v>
          </cell>
          <cell r="G491" t="str">
            <v>North West</v>
          </cell>
          <cell r="H491" t="str">
            <v>Rossendale</v>
          </cell>
          <cell r="I491" t="str">
            <v>Mine Water Treatment</v>
          </cell>
          <cell r="J491" t="str">
            <v>Coal Authority Minewater Programme</v>
          </cell>
          <cell r="K491">
            <v>36900</v>
          </cell>
          <cell r="M491">
            <v>387145</v>
          </cell>
          <cell r="N491">
            <v>426540</v>
          </cell>
          <cell r="O491">
            <v>103</v>
          </cell>
          <cell r="P491" t="str">
            <v>SD</v>
          </cell>
          <cell r="Q491" t="str">
            <v>SD 87145 26540</v>
          </cell>
        </row>
        <row r="492">
          <cell r="D492">
            <v>412.91</v>
          </cell>
          <cell r="E492" t="str">
            <v>Reed Bed 1 Outflow</v>
          </cell>
          <cell r="F492" t="str">
            <v>Active - Passive (Chemical Addition</v>
          </cell>
          <cell r="G492" t="str">
            <v>North West</v>
          </cell>
          <cell r="H492" t="str">
            <v>Rossendale</v>
          </cell>
          <cell r="I492" t="str">
            <v>Mine Water Treatment</v>
          </cell>
          <cell r="J492" t="str">
            <v>Coal Authority Minewater Programme</v>
          </cell>
          <cell r="K492">
            <v>36900</v>
          </cell>
          <cell r="M492">
            <v>387145</v>
          </cell>
          <cell r="N492">
            <v>426425</v>
          </cell>
          <cell r="O492">
            <v>103</v>
          </cell>
          <cell r="P492" t="str">
            <v>SD</v>
          </cell>
          <cell r="Q492" t="str">
            <v>SD 87145 26425</v>
          </cell>
        </row>
        <row r="493">
          <cell r="D493">
            <v>412.92</v>
          </cell>
          <cell r="E493" t="str">
            <v>Lower Tip Discharge</v>
          </cell>
          <cell r="F493" t="str">
            <v>Active - Passive (Chemical Addition</v>
          </cell>
          <cell r="G493" t="str">
            <v>North West</v>
          </cell>
          <cell r="H493" t="str">
            <v>Rossendale</v>
          </cell>
          <cell r="I493" t="str">
            <v>Mine Water Treatment</v>
          </cell>
          <cell r="J493" t="str">
            <v>Coal Authority Minewater Programme</v>
          </cell>
          <cell r="K493">
            <v>36900</v>
          </cell>
          <cell r="M493">
            <v>387055</v>
          </cell>
          <cell r="N493">
            <v>426305</v>
          </cell>
          <cell r="O493">
            <v>103</v>
          </cell>
          <cell r="P493" t="str">
            <v>SD</v>
          </cell>
          <cell r="Q493" t="str">
            <v>SD 87055 26305</v>
          </cell>
        </row>
        <row r="494">
          <cell r="D494">
            <v>412.93</v>
          </cell>
          <cell r="E494" t="str">
            <v>Settlement Pond 1 Inlet</v>
          </cell>
          <cell r="F494" t="str">
            <v>Active - Passive (Chemical Addition</v>
          </cell>
          <cell r="G494" t="str">
            <v>North West</v>
          </cell>
          <cell r="H494" t="str">
            <v>Rossendale</v>
          </cell>
          <cell r="I494" t="str">
            <v>Mine Water Treatment</v>
          </cell>
          <cell r="J494" t="str">
            <v>Coal Authority Minewater Programme</v>
          </cell>
          <cell r="K494">
            <v>36900</v>
          </cell>
          <cell r="O494">
            <v>103</v>
          </cell>
          <cell r="P494" t="str">
            <v>SD</v>
          </cell>
        </row>
        <row r="495">
          <cell r="D495">
            <v>412.94</v>
          </cell>
          <cell r="E495" t="str">
            <v>Settlement Pond 2 Inlet</v>
          </cell>
          <cell r="F495" t="str">
            <v>Active - Passive (Chemical Addition</v>
          </cell>
          <cell r="G495" t="str">
            <v>North West</v>
          </cell>
          <cell r="H495" t="str">
            <v>Rossendale</v>
          </cell>
          <cell r="I495" t="str">
            <v>Mine Water Treatment</v>
          </cell>
          <cell r="J495" t="str">
            <v>Coal Authority Minewater Programme</v>
          </cell>
          <cell r="K495">
            <v>36900</v>
          </cell>
          <cell r="O495">
            <v>103</v>
          </cell>
          <cell r="P495" t="str">
            <v>SD</v>
          </cell>
        </row>
        <row r="496">
          <cell r="D496">
            <v>545.1</v>
          </cell>
          <cell r="E496" t="str">
            <v>Vent</v>
          </cell>
          <cell r="F496" t="str">
            <v>Monitoring</v>
          </cell>
          <cell r="G496" t="str">
            <v>North West</v>
          </cell>
          <cell r="H496" t="str">
            <v>Rossendale</v>
          </cell>
          <cell r="I496" t="str">
            <v>Monitoring</v>
          </cell>
          <cell r="J496" t="str">
            <v>Area Rising Minewater</v>
          </cell>
          <cell r="K496">
            <v>37184</v>
          </cell>
          <cell r="M496">
            <v>386602</v>
          </cell>
          <cell r="N496">
            <v>427831</v>
          </cell>
          <cell r="O496">
            <v>103</v>
          </cell>
          <cell r="P496" t="str">
            <v>SD</v>
          </cell>
          <cell r="Q496" t="str">
            <v>SD 86602 27831</v>
          </cell>
        </row>
        <row r="497">
          <cell r="D497">
            <v>545.20000000000005</v>
          </cell>
          <cell r="E497" t="str">
            <v>Discharge</v>
          </cell>
          <cell r="F497" t="str">
            <v>Monitoring</v>
          </cell>
          <cell r="G497" t="str">
            <v>North West</v>
          </cell>
          <cell r="H497" t="str">
            <v>Rossendale</v>
          </cell>
          <cell r="I497" t="str">
            <v>Monitoring</v>
          </cell>
          <cell r="J497" t="str">
            <v>Area Rising Minewater</v>
          </cell>
          <cell r="K497">
            <v>37184</v>
          </cell>
          <cell r="L497" t="str">
            <v>386427-015</v>
          </cell>
          <cell r="M497">
            <v>386607</v>
          </cell>
          <cell r="N497">
            <v>427831</v>
          </cell>
          <cell r="O497">
            <v>103</v>
          </cell>
          <cell r="P497" t="str">
            <v>SD</v>
          </cell>
          <cell r="Q497" t="str">
            <v>SD 86607 27831</v>
          </cell>
        </row>
        <row r="498">
          <cell r="D498">
            <v>474.1</v>
          </cell>
          <cell r="E498" t="str">
            <v>Low Main Drift</v>
          </cell>
          <cell r="F498" t="str">
            <v>Monitoring</v>
          </cell>
          <cell r="G498" t="str">
            <v>North East</v>
          </cell>
          <cell r="H498" t="str">
            <v>West Tyneside</v>
          </cell>
          <cell r="I498" t="str">
            <v>Monitoring</v>
          </cell>
          <cell r="J498" t="str">
            <v>Area Rising Minewater</v>
          </cell>
          <cell r="K498">
            <v>36852</v>
          </cell>
          <cell r="L498" t="str">
            <v>421563-002</v>
          </cell>
          <cell r="M498">
            <v>421054</v>
          </cell>
          <cell r="N498">
            <v>563564</v>
          </cell>
          <cell r="O498">
            <v>88</v>
          </cell>
          <cell r="P498" t="str">
            <v>NZ</v>
          </cell>
          <cell r="Q498" t="str">
            <v>NZ 21054 63564</v>
          </cell>
        </row>
        <row r="499">
          <cell r="D499">
            <v>27.1</v>
          </cell>
          <cell r="E499" t="str">
            <v>No.1 Winding Shaft</v>
          </cell>
          <cell r="F499" t="str">
            <v>Monitoring</v>
          </cell>
          <cell r="G499" t="str">
            <v>Yorkshire</v>
          </cell>
          <cell r="H499" t="str">
            <v>Yorkshire Zone 1</v>
          </cell>
          <cell r="I499" t="str">
            <v>Monitoring</v>
          </cell>
          <cell r="J499" t="str">
            <v>Cars</v>
          </cell>
          <cell r="K499">
            <v>34608</v>
          </cell>
          <cell r="L499" t="str">
            <v>426415-001</v>
          </cell>
          <cell r="M499">
            <v>426928</v>
          </cell>
          <cell r="N499">
            <v>415350</v>
          </cell>
          <cell r="O499">
            <v>110</v>
          </cell>
          <cell r="P499" t="str">
            <v>SE</v>
          </cell>
          <cell r="Q499" t="str">
            <v>SE 26928 15350</v>
          </cell>
        </row>
        <row r="500">
          <cell r="D500">
            <v>27.2</v>
          </cell>
          <cell r="E500" t="str">
            <v>No.3 Old Hards Shaft</v>
          </cell>
          <cell r="F500" t="str">
            <v>Monitoring</v>
          </cell>
          <cell r="G500" t="str">
            <v>Yorkshire</v>
          </cell>
          <cell r="H500" t="str">
            <v>Yorkshire Zone 1</v>
          </cell>
          <cell r="I500" t="str">
            <v>Monitoring</v>
          </cell>
          <cell r="J500" t="str">
            <v>Cars</v>
          </cell>
          <cell r="K500">
            <v>34608</v>
          </cell>
          <cell r="L500" t="str">
            <v>426415-003</v>
          </cell>
          <cell r="M500">
            <v>426944</v>
          </cell>
          <cell r="N500">
            <v>415336</v>
          </cell>
          <cell r="O500">
            <v>110</v>
          </cell>
          <cell r="P500" t="str">
            <v>SE</v>
          </cell>
          <cell r="Q500" t="str">
            <v>SE 26944 15336</v>
          </cell>
        </row>
        <row r="501">
          <cell r="D501">
            <v>27.3</v>
          </cell>
          <cell r="E501" t="str">
            <v>No.2 Uc Shaft</v>
          </cell>
          <cell r="F501" t="str">
            <v>Monitoring</v>
          </cell>
          <cell r="G501" t="str">
            <v>Yorkshire</v>
          </cell>
          <cell r="H501" t="str">
            <v>Yorkshire Zone 1</v>
          </cell>
          <cell r="I501" t="str">
            <v>Monitoring</v>
          </cell>
          <cell r="J501" t="str">
            <v>Cars</v>
          </cell>
          <cell r="K501">
            <v>34608</v>
          </cell>
          <cell r="L501" t="str">
            <v>426415-002</v>
          </cell>
          <cell r="M501">
            <v>426923</v>
          </cell>
          <cell r="N501">
            <v>415305</v>
          </cell>
          <cell r="O501">
            <v>110</v>
          </cell>
          <cell r="P501" t="str">
            <v>SE</v>
          </cell>
          <cell r="Q501" t="str">
            <v>SE 26923 15305</v>
          </cell>
        </row>
        <row r="502">
          <cell r="D502">
            <v>518.1</v>
          </cell>
          <cell r="E502" t="str">
            <v>Piper B/H</v>
          </cell>
          <cell r="F502" t="str">
            <v>Monitoring</v>
          </cell>
          <cell r="G502" t="str">
            <v>East Midlands</v>
          </cell>
          <cell r="H502" t="str">
            <v>Notts-Derbys Border</v>
          </cell>
          <cell r="I502" t="str">
            <v>Monitoring</v>
          </cell>
          <cell r="J502" t="str">
            <v>Area Rising Minewater</v>
          </cell>
          <cell r="K502">
            <v>37092</v>
          </cell>
          <cell r="M502">
            <v>439676</v>
          </cell>
          <cell r="N502">
            <v>348468</v>
          </cell>
          <cell r="O502">
            <v>119</v>
          </cell>
          <cell r="P502" t="str">
            <v>SK</v>
          </cell>
          <cell r="Q502" t="str">
            <v>SK 39676 48468</v>
          </cell>
        </row>
        <row r="503">
          <cell r="D503">
            <v>120.1</v>
          </cell>
          <cell r="E503" t="str">
            <v>Borehole</v>
          </cell>
          <cell r="F503" t="str">
            <v>Monitoring</v>
          </cell>
          <cell r="G503" t="str">
            <v>Yorkshire</v>
          </cell>
          <cell r="H503" t="str">
            <v>Yorkshire Zone 6</v>
          </cell>
          <cell r="I503" t="str">
            <v>Monitoring</v>
          </cell>
          <cell r="J503" t="str">
            <v>Cars</v>
          </cell>
          <cell r="K503">
            <v>35004</v>
          </cell>
          <cell r="M503">
            <v>445224</v>
          </cell>
          <cell r="N503">
            <v>405168</v>
          </cell>
          <cell r="O503">
            <v>111</v>
          </cell>
          <cell r="P503" t="str">
            <v>SE</v>
          </cell>
          <cell r="Q503" t="str">
            <v>SE 45224 05168</v>
          </cell>
        </row>
        <row r="504">
          <cell r="D504">
            <v>120.2</v>
          </cell>
          <cell r="E504" t="str">
            <v>Discharge</v>
          </cell>
          <cell r="F504" t="str">
            <v>Monitoring</v>
          </cell>
          <cell r="G504" t="str">
            <v>Yorkshire</v>
          </cell>
          <cell r="H504" t="str">
            <v>Yorkshire Zone 6</v>
          </cell>
          <cell r="I504" t="str">
            <v>Monitoring</v>
          </cell>
          <cell r="J504" t="str">
            <v>Cars</v>
          </cell>
          <cell r="K504">
            <v>35004</v>
          </cell>
          <cell r="M504">
            <v>445080</v>
          </cell>
          <cell r="N504">
            <v>405125</v>
          </cell>
          <cell r="O504">
            <v>111</v>
          </cell>
          <cell r="P504" t="str">
            <v>SE</v>
          </cell>
          <cell r="Q504" t="str">
            <v>SE 45080 05125</v>
          </cell>
        </row>
        <row r="505">
          <cell r="D505">
            <v>463.1</v>
          </cell>
          <cell r="E505" t="str">
            <v>East Shaft</v>
          </cell>
          <cell r="F505" t="str">
            <v>Monitoring</v>
          </cell>
          <cell r="G505" t="str">
            <v>East Midlands</v>
          </cell>
          <cell r="H505" t="str">
            <v>Leicestershire</v>
          </cell>
          <cell r="I505" t="str">
            <v>Monitoring</v>
          </cell>
          <cell r="J505" t="str">
            <v>Area Rising Minewater</v>
          </cell>
          <cell r="K505">
            <v>36773</v>
          </cell>
          <cell r="L505" t="str">
            <v>445306-001</v>
          </cell>
          <cell r="M505">
            <v>445984</v>
          </cell>
          <cell r="N505">
            <v>306853</v>
          </cell>
          <cell r="O505">
            <v>140</v>
          </cell>
          <cell r="P505" t="str">
            <v>SK</v>
          </cell>
          <cell r="Q505" t="str">
            <v>SK 45984 06853</v>
          </cell>
        </row>
        <row r="506">
          <cell r="D506">
            <v>463.2</v>
          </cell>
          <cell r="E506" t="str">
            <v>West Shaft</v>
          </cell>
          <cell r="F506" t="str">
            <v>Monitoring</v>
          </cell>
          <cell r="G506" t="str">
            <v>East Midlands</v>
          </cell>
          <cell r="H506" t="str">
            <v>Leicestershire</v>
          </cell>
          <cell r="I506" t="str">
            <v>Monitoring</v>
          </cell>
          <cell r="J506" t="str">
            <v>Area Rising Minewater</v>
          </cell>
          <cell r="K506">
            <v>36773</v>
          </cell>
          <cell r="L506" t="str">
            <v>445306-002</v>
          </cell>
          <cell r="M506">
            <v>445962</v>
          </cell>
          <cell r="N506">
            <v>306847</v>
          </cell>
          <cell r="O506">
            <v>140</v>
          </cell>
          <cell r="P506" t="str">
            <v>SK</v>
          </cell>
          <cell r="Q506" t="str">
            <v>SK 45962 06847</v>
          </cell>
        </row>
        <row r="507">
          <cell r="D507">
            <v>643.1</v>
          </cell>
          <cell r="E507" t="str">
            <v>Middle Shaft Discharge</v>
          </cell>
          <cell r="F507" t="str">
            <v>Monitoring</v>
          </cell>
          <cell r="G507" t="str">
            <v>South Wales</v>
          </cell>
          <cell r="H507" t="str">
            <v>Main Lower Rhondda Valley</v>
          </cell>
          <cell r="I507" t="str">
            <v>Monitoring</v>
          </cell>
          <cell r="J507" t="str">
            <v>Area Rising Minewater</v>
          </cell>
          <cell r="K507">
            <v>37984</v>
          </cell>
          <cell r="L507" t="str">
            <v>300191-001 culvert from</v>
          </cell>
          <cell r="M507">
            <v>300756</v>
          </cell>
          <cell r="N507">
            <v>191820</v>
          </cell>
          <cell r="O507">
            <v>170</v>
          </cell>
          <cell r="P507" t="str">
            <v>ST</v>
          </cell>
          <cell r="Q507" t="str">
            <v>ST 00756 91820</v>
          </cell>
        </row>
        <row r="508">
          <cell r="D508">
            <v>28.1</v>
          </cell>
          <cell r="E508" t="str">
            <v>Whinmoor Drift B/H</v>
          </cell>
          <cell r="F508" t="str">
            <v>Monitoring</v>
          </cell>
          <cell r="G508" t="str">
            <v>Yorkshire</v>
          </cell>
          <cell r="H508" t="str">
            <v>Yorkshire Zone 2</v>
          </cell>
          <cell r="I508" t="str">
            <v>Public Safety</v>
          </cell>
          <cell r="J508" t="str">
            <v>Cars</v>
          </cell>
          <cell r="K508">
            <v>34608</v>
          </cell>
          <cell r="L508" t="str">
            <v>431405-005 near</v>
          </cell>
          <cell r="M508">
            <v>431261</v>
          </cell>
          <cell r="N508">
            <v>405566</v>
          </cell>
          <cell r="O508">
            <v>110</v>
          </cell>
          <cell r="P508" t="str">
            <v>SE</v>
          </cell>
          <cell r="Q508" t="str">
            <v>SE 31261 05566</v>
          </cell>
        </row>
        <row r="509">
          <cell r="D509">
            <v>497.1</v>
          </cell>
          <cell r="E509" t="str">
            <v>Day Level Discharge</v>
          </cell>
          <cell r="F509" t="str">
            <v>Monitoring</v>
          </cell>
          <cell r="G509" t="str">
            <v>Scotland</v>
          </cell>
          <cell r="H509" t="str">
            <v>Blindwells</v>
          </cell>
          <cell r="I509" t="str">
            <v>Monitoring</v>
          </cell>
          <cell r="J509" t="str">
            <v>Area Rising Minewater</v>
          </cell>
          <cell r="K509">
            <v>36944</v>
          </cell>
          <cell r="L509" t="str">
            <v>Not in MRSDS</v>
          </cell>
          <cell r="M509">
            <v>337682</v>
          </cell>
          <cell r="N509">
            <v>674124</v>
          </cell>
          <cell r="O509">
            <v>66</v>
          </cell>
          <cell r="P509" t="str">
            <v>NT</v>
          </cell>
          <cell r="Q509" t="str">
            <v>NT 37682 74124</v>
          </cell>
        </row>
        <row r="510">
          <cell r="D510">
            <v>497.2</v>
          </cell>
          <cell r="E510" t="str">
            <v>Day Level M/H shore path</v>
          </cell>
          <cell r="F510" t="str">
            <v>Monitoring</v>
          </cell>
          <cell r="G510" t="str">
            <v>Scotland</v>
          </cell>
          <cell r="H510" t="str">
            <v>Blindwells</v>
          </cell>
          <cell r="I510" t="str">
            <v>Monitoring</v>
          </cell>
          <cell r="J510" t="str">
            <v>Area Rising Minewater</v>
          </cell>
          <cell r="K510">
            <v>36944</v>
          </cell>
          <cell r="L510" t="str">
            <v>Not in MRSDS</v>
          </cell>
          <cell r="M510">
            <v>337698</v>
          </cell>
          <cell r="N510">
            <v>674078</v>
          </cell>
          <cell r="O510">
            <v>66</v>
          </cell>
          <cell r="P510" t="str">
            <v>NT</v>
          </cell>
          <cell r="Q510" t="str">
            <v>NT 37698 74078</v>
          </cell>
        </row>
        <row r="511">
          <cell r="D511">
            <v>497.3</v>
          </cell>
          <cell r="E511" t="str">
            <v>Day Level M/H roadside</v>
          </cell>
          <cell r="F511" t="str">
            <v>Monitoring</v>
          </cell>
          <cell r="G511" t="str">
            <v>Scotland</v>
          </cell>
          <cell r="H511" t="str">
            <v>Blindwells</v>
          </cell>
          <cell r="I511" t="str">
            <v>Monitoring</v>
          </cell>
          <cell r="J511" t="str">
            <v>Area Rising Minewater</v>
          </cell>
          <cell r="K511">
            <v>36944</v>
          </cell>
          <cell r="L511" t="str">
            <v>Not in MRSDS</v>
          </cell>
          <cell r="M511">
            <v>337694</v>
          </cell>
          <cell r="N511">
            <v>673929</v>
          </cell>
          <cell r="O511">
            <v>66</v>
          </cell>
          <cell r="P511" t="str">
            <v>NT</v>
          </cell>
          <cell r="Q511" t="str">
            <v>NT 37694 73929</v>
          </cell>
        </row>
        <row r="512">
          <cell r="D512">
            <v>264.10000000000002</v>
          </cell>
          <cell r="E512" t="str">
            <v>No.1 Shaft</v>
          </cell>
          <cell r="F512" t="str">
            <v>Monitoring</v>
          </cell>
          <cell r="G512" t="str">
            <v>East Midlands</v>
          </cell>
          <cell r="H512" t="str">
            <v>South Derbyshire</v>
          </cell>
          <cell r="I512" t="str">
            <v>Public Safety</v>
          </cell>
          <cell r="J512" t="str">
            <v>Hazard E503</v>
          </cell>
          <cell r="K512">
            <v>35916</v>
          </cell>
          <cell r="L512" t="str">
            <v>431314-001</v>
          </cell>
          <cell r="M512">
            <v>431255</v>
          </cell>
          <cell r="N512">
            <v>314332</v>
          </cell>
          <cell r="O512">
            <v>128</v>
          </cell>
          <cell r="P512" t="str">
            <v>SK</v>
          </cell>
          <cell r="Q512" t="str">
            <v>SK 31255 14332</v>
          </cell>
        </row>
        <row r="513">
          <cell r="D513">
            <v>264.2</v>
          </cell>
          <cell r="E513" t="str">
            <v>No.2 Shaft</v>
          </cell>
          <cell r="F513" t="str">
            <v>Monitoring</v>
          </cell>
          <cell r="G513" t="str">
            <v>East Midlands</v>
          </cell>
          <cell r="H513" t="str">
            <v>South Derbyshire</v>
          </cell>
          <cell r="I513" t="str">
            <v>Public Safety</v>
          </cell>
          <cell r="J513" t="str">
            <v>Hazard E503</v>
          </cell>
          <cell r="K513">
            <v>35916</v>
          </cell>
          <cell r="L513" t="str">
            <v>431314-002</v>
          </cell>
          <cell r="M513">
            <v>431265</v>
          </cell>
          <cell r="N513">
            <v>314288</v>
          </cell>
          <cell r="O513">
            <v>128</v>
          </cell>
          <cell r="P513" t="str">
            <v>SK</v>
          </cell>
          <cell r="Q513" t="str">
            <v>SK 31265 14288</v>
          </cell>
        </row>
        <row r="514">
          <cell r="D514">
            <v>571.1</v>
          </cell>
          <cell r="E514" t="str">
            <v>Discharge Rigside Day Level</v>
          </cell>
          <cell r="F514" t="str">
            <v>Monitoring</v>
          </cell>
          <cell r="G514" t="str">
            <v>Scotland</v>
          </cell>
          <cell r="H514" t="str">
            <v>South Lanarkshire</v>
          </cell>
          <cell r="I514" t="str">
            <v>Design Mine Water Treatment</v>
          </cell>
          <cell r="J514" t="str">
            <v>Coal Authority Minewater Programme</v>
          </cell>
          <cell r="K514">
            <v>37391</v>
          </cell>
          <cell r="L514" t="str">
            <v>286635-003 10m east</v>
          </cell>
          <cell r="M514">
            <v>286721</v>
          </cell>
          <cell r="N514">
            <v>635603</v>
          </cell>
          <cell r="O514">
            <v>71</v>
          </cell>
          <cell r="P514" t="str">
            <v>NS</v>
          </cell>
          <cell r="Q514" t="str">
            <v>NS 86721 35603</v>
          </cell>
        </row>
        <row r="515">
          <cell r="D515">
            <v>128.1</v>
          </cell>
          <cell r="E515" t="str">
            <v>Adit Manhole</v>
          </cell>
          <cell r="F515" t="str">
            <v>Passive</v>
          </cell>
          <cell r="G515" t="str">
            <v>Scotland</v>
          </cell>
          <cell r="H515" t="str">
            <v>South West Ayrshire</v>
          </cell>
          <cell r="I515" t="str">
            <v>Monitoring</v>
          </cell>
          <cell r="J515" t="str">
            <v>Cars</v>
          </cell>
          <cell r="K515">
            <v>35004</v>
          </cell>
          <cell r="M515">
            <v>227400</v>
          </cell>
          <cell r="N515">
            <v>602200</v>
          </cell>
          <cell r="O515">
            <v>76</v>
          </cell>
          <cell r="P515" t="str">
            <v>NS</v>
          </cell>
          <cell r="Q515" t="str">
            <v>NS 27400 02200</v>
          </cell>
        </row>
        <row r="516">
          <cell r="D516">
            <v>128.19999999999999</v>
          </cell>
          <cell r="E516" t="str">
            <v>Level Manholes</v>
          </cell>
          <cell r="F516" t="str">
            <v>Passive</v>
          </cell>
          <cell r="G516" t="str">
            <v>Scotland</v>
          </cell>
          <cell r="H516" t="str">
            <v>South West Ayrshire</v>
          </cell>
          <cell r="I516" t="str">
            <v>Monitoring</v>
          </cell>
          <cell r="J516" t="str">
            <v>Cars</v>
          </cell>
          <cell r="K516">
            <v>35004</v>
          </cell>
          <cell r="M516">
            <v>227400</v>
          </cell>
          <cell r="N516">
            <v>602200</v>
          </cell>
          <cell r="O516">
            <v>76</v>
          </cell>
          <cell r="P516" t="str">
            <v>NS</v>
          </cell>
          <cell r="Q516" t="str">
            <v>NS 27400 02200</v>
          </cell>
        </row>
        <row r="517">
          <cell r="D517">
            <v>128.30000000000001</v>
          </cell>
          <cell r="E517" t="str">
            <v>Consented Discharge</v>
          </cell>
          <cell r="F517" t="str">
            <v>Gravity Outfall (Passive)</v>
          </cell>
          <cell r="G517" t="str">
            <v>Scotland</v>
          </cell>
          <cell r="H517" t="str">
            <v>South West Ayrshire</v>
          </cell>
          <cell r="I517" t="str">
            <v>Monitoring</v>
          </cell>
          <cell r="J517" t="str">
            <v>Cars</v>
          </cell>
          <cell r="K517">
            <v>35004</v>
          </cell>
          <cell r="M517">
            <v>227400</v>
          </cell>
          <cell r="N517">
            <v>602200</v>
          </cell>
          <cell r="O517">
            <v>76</v>
          </cell>
          <cell r="P517" t="str">
            <v>NS</v>
          </cell>
          <cell r="Q517" t="str">
            <v>NS 27400 02200</v>
          </cell>
        </row>
        <row r="518">
          <cell r="D518">
            <v>717.1</v>
          </cell>
          <cell r="E518" t="str">
            <v>Production Borehole</v>
          </cell>
          <cell r="F518" t="str">
            <v>Pumped Passive</v>
          </cell>
          <cell r="G518" t="str">
            <v>North West</v>
          </cell>
          <cell r="H518" t="str">
            <v>Wigan</v>
          </cell>
          <cell r="I518" t="str">
            <v>Design Mine Water Treatment</v>
          </cell>
          <cell r="J518" t="str">
            <v>Coal Authority Minewater Programme</v>
          </cell>
          <cell r="K518">
            <v>38915</v>
          </cell>
          <cell r="M518">
            <v>355263</v>
          </cell>
          <cell r="N518">
            <v>400686</v>
          </cell>
          <cell r="O518">
            <v>108</v>
          </cell>
          <cell r="P518" t="str">
            <v>SD</v>
          </cell>
          <cell r="Q518" t="str">
            <v>SD 55263 00686</v>
          </cell>
        </row>
        <row r="519">
          <cell r="D519">
            <v>717.2</v>
          </cell>
          <cell r="E519" t="str">
            <v>Monitoring Borehole nr discharge</v>
          </cell>
          <cell r="F519" t="str">
            <v>Pumped Passive</v>
          </cell>
          <cell r="G519" t="str">
            <v>North West</v>
          </cell>
          <cell r="H519" t="str">
            <v>Wigan</v>
          </cell>
          <cell r="I519" t="str">
            <v>Design Mine Water Treatment</v>
          </cell>
          <cell r="J519" t="str">
            <v>Coal Authority Minewater Programme</v>
          </cell>
          <cell r="K519">
            <v>38915</v>
          </cell>
          <cell r="M519">
            <v>355215</v>
          </cell>
          <cell r="N519">
            <v>400449</v>
          </cell>
          <cell r="O519">
            <v>108</v>
          </cell>
          <cell r="P519" t="str">
            <v>SD</v>
          </cell>
          <cell r="Q519" t="str">
            <v>SD 55215 00449</v>
          </cell>
        </row>
        <row r="520">
          <cell r="D520">
            <v>717.3</v>
          </cell>
          <cell r="E520" t="str">
            <v>Old Borehole</v>
          </cell>
          <cell r="F520" t="str">
            <v>Pumped Passive</v>
          </cell>
          <cell r="G520" t="str">
            <v>North West</v>
          </cell>
          <cell r="H520" t="str">
            <v>Wigan</v>
          </cell>
          <cell r="I520" t="str">
            <v>Design Mine Water Treatment</v>
          </cell>
          <cell r="J520" t="str">
            <v>Coal Authority Minewater Programme</v>
          </cell>
          <cell r="K520">
            <v>38915</v>
          </cell>
          <cell r="M520">
            <v>355183</v>
          </cell>
          <cell r="N520">
            <v>400689</v>
          </cell>
          <cell r="O520">
            <v>108</v>
          </cell>
          <cell r="P520" t="str">
            <v>SD</v>
          </cell>
          <cell r="Q520" t="str">
            <v>SD 55183 00689</v>
          </cell>
        </row>
        <row r="521">
          <cell r="D521">
            <v>717.4</v>
          </cell>
          <cell r="E521" t="str">
            <v>Discharge</v>
          </cell>
          <cell r="F521" t="str">
            <v>Pumped Passive</v>
          </cell>
          <cell r="G521" t="str">
            <v>North West</v>
          </cell>
          <cell r="H521" t="str">
            <v>Wigan</v>
          </cell>
          <cell r="I521" t="str">
            <v>Design Mine Water Treatment</v>
          </cell>
          <cell r="J521" t="str">
            <v>Coal Authority Minewater Programme</v>
          </cell>
          <cell r="K521">
            <v>38779</v>
          </cell>
          <cell r="M521">
            <v>355210</v>
          </cell>
          <cell r="N521">
            <v>400462</v>
          </cell>
          <cell r="O521">
            <v>108</v>
          </cell>
          <cell r="P521" t="str">
            <v>SD</v>
          </cell>
          <cell r="Q521" t="str">
            <v>SD 55210 00462</v>
          </cell>
        </row>
        <row r="522">
          <cell r="D522">
            <v>717.5</v>
          </cell>
          <cell r="E522" t="str">
            <v>Settlement Pond 1 Outflow (North)</v>
          </cell>
          <cell r="F522" t="str">
            <v>Pumped Passive</v>
          </cell>
          <cell r="G522" t="str">
            <v>North West</v>
          </cell>
          <cell r="H522" t="str">
            <v>Wigan</v>
          </cell>
          <cell r="I522" t="str">
            <v>Design Mine Water Treatment</v>
          </cell>
          <cell r="J522" t="str">
            <v>Coal Authority Minewater Programme</v>
          </cell>
          <cell r="K522">
            <v>38779</v>
          </cell>
          <cell r="M522">
            <v>355125</v>
          </cell>
          <cell r="N522">
            <v>400730</v>
          </cell>
          <cell r="O522">
            <v>108</v>
          </cell>
          <cell r="P522" t="str">
            <v>SD</v>
          </cell>
          <cell r="Q522" t="str">
            <v>SD 55125 00730</v>
          </cell>
        </row>
        <row r="523">
          <cell r="D523">
            <v>717.6</v>
          </cell>
          <cell r="E523" t="str">
            <v>Settlement Pond 2 Outflow (South)</v>
          </cell>
          <cell r="F523" t="str">
            <v>Pumped Passive</v>
          </cell>
          <cell r="G523" t="str">
            <v>North West</v>
          </cell>
          <cell r="H523" t="str">
            <v>Wigan</v>
          </cell>
          <cell r="I523" t="str">
            <v>Design Mine Water Treatment</v>
          </cell>
          <cell r="J523" t="str">
            <v>Coal Authority Minewater Programme</v>
          </cell>
          <cell r="K523">
            <v>38779</v>
          </cell>
          <cell r="M523">
            <v>355140</v>
          </cell>
          <cell r="N523">
            <v>400705</v>
          </cell>
          <cell r="O523">
            <v>108</v>
          </cell>
          <cell r="P523" t="str">
            <v>SD</v>
          </cell>
          <cell r="Q523" t="str">
            <v>SD 55140 00705</v>
          </cell>
        </row>
        <row r="524">
          <cell r="D524">
            <v>717.7</v>
          </cell>
          <cell r="E524" t="str">
            <v>Consented Discharge</v>
          </cell>
          <cell r="F524" t="str">
            <v>Pumped Passive</v>
          </cell>
          <cell r="G524" t="str">
            <v>North West</v>
          </cell>
          <cell r="H524" t="str">
            <v>Wigan</v>
          </cell>
          <cell r="I524" t="str">
            <v>Design Mine Water Treatment</v>
          </cell>
          <cell r="J524" t="str">
            <v>Coal Authority Minewater Programme</v>
          </cell>
          <cell r="K524">
            <v>38779</v>
          </cell>
          <cell r="M524">
            <v>355200</v>
          </cell>
          <cell r="N524">
            <v>400645</v>
          </cell>
          <cell r="O524">
            <v>108</v>
          </cell>
          <cell r="P524" t="str">
            <v>SD</v>
          </cell>
          <cell r="Q524" t="str">
            <v>SD 55200 00645</v>
          </cell>
        </row>
        <row r="525">
          <cell r="D525">
            <v>224.1</v>
          </cell>
          <cell r="E525" t="str">
            <v>No.5 Pumping Shaft</v>
          </cell>
          <cell r="F525" t="str">
            <v>Monitoring</v>
          </cell>
          <cell r="G525" t="str">
            <v>South Wales</v>
          </cell>
          <cell r="H525" t="str">
            <v>Ebbw Vale</v>
          </cell>
          <cell r="I525" t="str">
            <v>Monitoring</v>
          </cell>
          <cell r="J525" t="str">
            <v>Coal Authority Instruction</v>
          </cell>
          <cell r="K525">
            <v>35643</v>
          </cell>
          <cell r="L525" t="str">
            <v>316209-048</v>
          </cell>
          <cell r="M525">
            <v>316830</v>
          </cell>
          <cell r="N525">
            <v>209270</v>
          </cell>
          <cell r="O525">
            <v>161</v>
          </cell>
          <cell r="P525" t="str">
            <v>SO</v>
          </cell>
          <cell r="Q525" t="str">
            <v>SO 16830 09270</v>
          </cell>
        </row>
        <row r="526">
          <cell r="D526">
            <v>224.2</v>
          </cell>
          <cell r="E526" t="str">
            <v>No.6 Shaft</v>
          </cell>
          <cell r="F526" t="str">
            <v>Monitoring</v>
          </cell>
          <cell r="G526" t="str">
            <v>South Wales</v>
          </cell>
          <cell r="H526" t="str">
            <v>Ebbw Vale</v>
          </cell>
          <cell r="I526" t="str">
            <v>Monitoring</v>
          </cell>
          <cell r="J526" t="str">
            <v>Coal Authority Instruction</v>
          </cell>
          <cell r="K526">
            <v>35643</v>
          </cell>
          <cell r="L526" t="str">
            <v>316209-003</v>
          </cell>
          <cell r="M526">
            <v>316831</v>
          </cell>
          <cell r="N526">
            <v>209279</v>
          </cell>
          <cell r="O526">
            <v>161</v>
          </cell>
          <cell r="P526" t="str">
            <v>SO</v>
          </cell>
          <cell r="Q526" t="str">
            <v>SO 16831 09279</v>
          </cell>
        </row>
        <row r="527">
          <cell r="D527">
            <v>145.1</v>
          </cell>
          <cell r="E527" t="str">
            <v>Adit Manhole</v>
          </cell>
          <cell r="F527" t="str">
            <v>Monitoring</v>
          </cell>
          <cell r="G527" t="str">
            <v>South Wales</v>
          </cell>
          <cell r="H527" t="str">
            <v>Lower Neath Valley</v>
          </cell>
          <cell r="I527" t="str">
            <v>Public Safety</v>
          </cell>
          <cell r="J527" t="str">
            <v>Hazard H665</v>
          </cell>
          <cell r="K527">
            <v>35186</v>
          </cell>
          <cell r="L527" t="str">
            <v>273197-040</v>
          </cell>
          <cell r="M527">
            <v>273044</v>
          </cell>
          <cell r="N527">
            <v>197553</v>
          </cell>
          <cell r="O527">
            <v>170</v>
          </cell>
          <cell r="P527" t="str">
            <v>SS</v>
          </cell>
          <cell r="Q527" t="str">
            <v>SS 73044 97553</v>
          </cell>
        </row>
        <row r="528">
          <cell r="D528">
            <v>145.19999999999999</v>
          </cell>
          <cell r="E528" t="str">
            <v>Discharge</v>
          </cell>
          <cell r="F528" t="str">
            <v>Monitoring</v>
          </cell>
          <cell r="G528" t="str">
            <v>South Wales</v>
          </cell>
          <cell r="H528" t="str">
            <v>Lower Neath Valley</v>
          </cell>
          <cell r="I528" t="str">
            <v>Public Safety</v>
          </cell>
          <cell r="J528" t="str">
            <v>Hazard H655</v>
          </cell>
          <cell r="K528">
            <v>35186</v>
          </cell>
          <cell r="L528" t="str">
            <v>273197-040</v>
          </cell>
          <cell r="M528">
            <v>273044</v>
          </cell>
          <cell r="N528">
            <v>197553</v>
          </cell>
          <cell r="O528">
            <v>170</v>
          </cell>
          <cell r="P528" t="str">
            <v>SS</v>
          </cell>
          <cell r="Q528" t="str">
            <v>SS 73044 97553</v>
          </cell>
        </row>
        <row r="529">
          <cell r="D529">
            <v>213.1</v>
          </cell>
          <cell r="E529" t="str">
            <v>Shaft</v>
          </cell>
          <cell r="F529" t="str">
            <v>Monitoring</v>
          </cell>
          <cell r="G529" t="str">
            <v>East Midlands</v>
          </cell>
          <cell r="H529" t="str">
            <v>North East Derbyshire</v>
          </cell>
          <cell r="I529" t="str">
            <v>Monitoring</v>
          </cell>
          <cell r="J529" t="str">
            <v>Area Rising Minewater</v>
          </cell>
          <cell r="K529">
            <v>35551</v>
          </cell>
          <cell r="L529" t="str">
            <v>442371-016</v>
          </cell>
          <cell r="M529">
            <v>442960</v>
          </cell>
          <cell r="N529">
            <v>371429</v>
          </cell>
          <cell r="O529">
            <v>120</v>
          </cell>
          <cell r="P529" t="str">
            <v>SK</v>
          </cell>
          <cell r="Q529" t="str">
            <v>SK 42960 71429</v>
          </cell>
        </row>
        <row r="530">
          <cell r="D530">
            <v>357.1</v>
          </cell>
          <cell r="E530" t="str">
            <v>Slant discharge</v>
          </cell>
          <cell r="F530" t="str">
            <v>Monitoring</v>
          </cell>
          <cell r="G530" t="str">
            <v>South Wales</v>
          </cell>
          <cell r="H530" t="str">
            <v>Avon-Maesteg Zone</v>
          </cell>
          <cell r="I530" t="str">
            <v>Monitoring</v>
          </cell>
          <cell r="J530" t="str">
            <v>Area Mine Gas Investigation</v>
          </cell>
          <cell r="K530">
            <v>36220</v>
          </cell>
          <cell r="L530" t="str">
            <v>284195-006</v>
          </cell>
          <cell r="M530">
            <v>284413</v>
          </cell>
          <cell r="N530">
            <v>195800</v>
          </cell>
          <cell r="O530">
            <v>170</v>
          </cell>
          <cell r="P530" t="str">
            <v>SS</v>
          </cell>
          <cell r="Q530" t="str">
            <v>SS 84413 95800</v>
          </cell>
        </row>
        <row r="531">
          <cell r="D531">
            <v>357.2</v>
          </cell>
          <cell r="E531" t="str">
            <v>Borehole vent</v>
          </cell>
          <cell r="F531" t="str">
            <v>Monitoring</v>
          </cell>
          <cell r="G531" t="str">
            <v>South Wales</v>
          </cell>
          <cell r="H531" t="str">
            <v>Avon-Maesteg Zone</v>
          </cell>
          <cell r="I531" t="str">
            <v>Monitoring</v>
          </cell>
          <cell r="J531" t="str">
            <v>Area Mine Gas Investigation</v>
          </cell>
          <cell r="K531">
            <v>36220</v>
          </cell>
          <cell r="M531">
            <v>284446</v>
          </cell>
          <cell r="N531">
            <v>195659</v>
          </cell>
          <cell r="O531">
            <v>170</v>
          </cell>
          <cell r="P531" t="str">
            <v>SS</v>
          </cell>
          <cell r="Q531" t="str">
            <v>SS 84446 95659</v>
          </cell>
        </row>
        <row r="532">
          <cell r="D532">
            <v>29.1</v>
          </cell>
          <cell r="E532" t="str">
            <v>East Tunnel</v>
          </cell>
          <cell r="F532" t="str">
            <v>Pumped Passive</v>
          </cell>
          <cell r="G532" t="str">
            <v>North West</v>
          </cell>
          <cell r="H532" t="str">
            <v>Tyldersley Irwell Zone</v>
          </cell>
          <cell r="I532" t="str">
            <v>Mine Water Treatment</v>
          </cell>
          <cell r="J532" t="str">
            <v>Cars</v>
          </cell>
          <cell r="K532">
            <v>34608</v>
          </cell>
          <cell r="L532" t="str">
            <v>374400-008</v>
          </cell>
          <cell r="M532">
            <v>374820</v>
          </cell>
          <cell r="N532">
            <v>400550</v>
          </cell>
          <cell r="O532">
            <v>109</v>
          </cell>
          <cell r="P532" t="str">
            <v>SD</v>
          </cell>
          <cell r="Q532" t="str">
            <v>SD 74820 00550</v>
          </cell>
        </row>
        <row r="533">
          <cell r="D533">
            <v>29.2</v>
          </cell>
          <cell r="E533" t="str">
            <v>West Tunnel</v>
          </cell>
          <cell r="F533" t="str">
            <v>Pumped Passive</v>
          </cell>
          <cell r="G533" t="str">
            <v>North West</v>
          </cell>
          <cell r="H533" t="str">
            <v>Tyldersley Irwell Zone</v>
          </cell>
          <cell r="I533" t="str">
            <v>Mine Water Treatment</v>
          </cell>
          <cell r="J533" t="str">
            <v>Cars</v>
          </cell>
          <cell r="K533">
            <v>34608</v>
          </cell>
          <cell r="L533" t="str">
            <v>374400-004</v>
          </cell>
          <cell r="M533">
            <v>374797</v>
          </cell>
          <cell r="N533">
            <v>400550</v>
          </cell>
          <cell r="O533">
            <v>109</v>
          </cell>
          <cell r="P533" t="str">
            <v>SD</v>
          </cell>
          <cell r="Q533" t="str">
            <v>SD 74797 00550</v>
          </cell>
        </row>
        <row r="534">
          <cell r="D534">
            <v>29.3</v>
          </cell>
          <cell r="E534" t="str">
            <v>Raw Minewater Pumps</v>
          </cell>
          <cell r="F534" t="str">
            <v>Pumped Passive</v>
          </cell>
          <cell r="G534" t="str">
            <v>North West</v>
          </cell>
          <cell r="H534" t="str">
            <v>Tyldersley Irwell Zone</v>
          </cell>
          <cell r="I534" t="str">
            <v>Mine Water Treatment</v>
          </cell>
          <cell r="J534" t="str">
            <v>Cars</v>
          </cell>
          <cell r="K534">
            <v>34608</v>
          </cell>
          <cell r="M534">
            <v>374828</v>
          </cell>
          <cell r="N534">
            <v>400544</v>
          </cell>
          <cell r="O534">
            <v>109</v>
          </cell>
          <cell r="P534" t="str">
            <v>SD</v>
          </cell>
          <cell r="Q534" t="str">
            <v>SD 74828 00544</v>
          </cell>
        </row>
        <row r="535">
          <cell r="D535">
            <v>29.4</v>
          </cell>
          <cell r="E535" t="str">
            <v>Treatment Scheme</v>
          </cell>
          <cell r="F535" t="str">
            <v>Pumped Passive</v>
          </cell>
          <cell r="G535" t="str">
            <v>North West</v>
          </cell>
          <cell r="H535" t="str">
            <v>Tyldersley Irwell Zone</v>
          </cell>
          <cell r="I535" t="str">
            <v>Mine Water Treatment</v>
          </cell>
          <cell r="J535" t="str">
            <v>Cars</v>
          </cell>
          <cell r="K535">
            <v>34608</v>
          </cell>
          <cell r="M535">
            <v>374350</v>
          </cell>
          <cell r="N535">
            <v>400100</v>
          </cell>
          <cell r="O535">
            <v>109</v>
          </cell>
          <cell r="P535" t="str">
            <v>SD</v>
          </cell>
          <cell r="Q535" t="str">
            <v>SD 74350 00100</v>
          </cell>
        </row>
        <row r="536">
          <cell r="D536">
            <v>29.5</v>
          </cell>
          <cell r="E536" t="str">
            <v>Treated Water Pumps</v>
          </cell>
          <cell r="F536" t="str">
            <v>Pumped Passive</v>
          </cell>
          <cell r="G536" t="str">
            <v>North West</v>
          </cell>
          <cell r="H536" t="str">
            <v>Tyldersley Irwell Zone</v>
          </cell>
          <cell r="I536" t="str">
            <v>Mine Water Treatment</v>
          </cell>
          <cell r="J536" t="str">
            <v>Cars</v>
          </cell>
          <cell r="K536">
            <v>34608</v>
          </cell>
          <cell r="M536">
            <v>374290</v>
          </cell>
          <cell r="N536">
            <v>400220</v>
          </cell>
          <cell r="O536">
            <v>109</v>
          </cell>
          <cell r="P536" t="str">
            <v>SD</v>
          </cell>
          <cell r="Q536" t="str">
            <v>SD 74290 00220</v>
          </cell>
        </row>
        <row r="537">
          <cell r="D537">
            <v>29.6</v>
          </cell>
          <cell r="E537" t="str">
            <v>Consented Discharge</v>
          </cell>
          <cell r="F537" t="str">
            <v>Pumped Passive</v>
          </cell>
          <cell r="G537" t="str">
            <v>North West</v>
          </cell>
          <cell r="H537" t="str">
            <v>Tyldersley Irwell Zone</v>
          </cell>
          <cell r="I537" t="str">
            <v>Mine Water Treatment</v>
          </cell>
          <cell r="J537" t="str">
            <v>Cars</v>
          </cell>
          <cell r="K537">
            <v>34608</v>
          </cell>
          <cell r="M537">
            <v>374290</v>
          </cell>
          <cell r="N537">
            <v>400255</v>
          </cell>
          <cell r="O537">
            <v>109</v>
          </cell>
          <cell r="P537" t="str">
            <v>SD</v>
          </cell>
          <cell r="Q537" t="str">
            <v>SD 74290 00255</v>
          </cell>
        </row>
        <row r="538">
          <cell r="D538">
            <v>29.7</v>
          </cell>
          <cell r="E538" t="str">
            <v>Cascade Outflow</v>
          </cell>
          <cell r="F538" t="str">
            <v>Pumped Passive</v>
          </cell>
          <cell r="G538" t="str">
            <v>North West</v>
          </cell>
          <cell r="H538" t="str">
            <v>Tyldersley Irwell Zone</v>
          </cell>
          <cell r="I538" t="str">
            <v>Mine Water Treatment</v>
          </cell>
          <cell r="J538" t="str">
            <v>Cars</v>
          </cell>
          <cell r="M538">
            <v>374480</v>
          </cell>
          <cell r="N538">
            <v>400050</v>
          </cell>
          <cell r="O538">
            <v>109</v>
          </cell>
          <cell r="P538" t="str">
            <v>SD</v>
          </cell>
          <cell r="Q538" t="str">
            <v>SD 74480 00050</v>
          </cell>
        </row>
        <row r="539">
          <cell r="D539">
            <v>29.8</v>
          </cell>
          <cell r="E539" t="str">
            <v>sp-A1 (east) outflow to rb-A1</v>
          </cell>
          <cell r="F539" t="str">
            <v>Pumped Passive</v>
          </cell>
          <cell r="G539" t="str">
            <v>North West</v>
          </cell>
          <cell r="H539" t="str">
            <v>Tyldersley Irwell Zone</v>
          </cell>
          <cell r="I539" t="str">
            <v>Mine Water Treatment</v>
          </cell>
          <cell r="J539" t="str">
            <v>Cars</v>
          </cell>
          <cell r="M539">
            <v>374440</v>
          </cell>
          <cell r="N539">
            <v>400115</v>
          </cell>
          <cell r="O539">
            <v>109</v>
          </cell>
          <cell r="P539" t="str">
            <v>SD</v>
          </cell>
          <cell r="Q539" t="str">
            <v>SD 74440 00115</v>
          </cell>
        </row>
        <row r="540">
          <cell r="D540">
            <v>29.9</v>
          </cell>
          <cell r="E540" t="str">
            <v>sp-B1 (mid) outflow to rb-B1</v>
          </cell>
          <cell r="F540" t="str">
            <v>Pumped Passive</v>
          </cell>
          <cell r="G540" t="str">
            <v>North West</v>
          </cell>
          <cell r="H540" t="str">
            <v>Tyldersley Irwell Zone</v>
          </cell>
          <cell r="I540" t="str">
            <v>Mine Water Treatment</v>
          </cell>
          <cell r="J540" t="str">
            <v>Cars</v>
          </cell>
          <cell r="M540">
            <v>374400</v>
          </cell>
          <cell r="N540">
            <v>400075</v>
          </cell>
          <cell r="O540">
            <v>109</v>
          </cell>
          <cell r="P540" t="str">
            <v>SD</v>
          </cell>
          <cell r="Q540" t="str">
            <v>SD 74400 00075</v>
          </cell>
        </row>
        <row r="541">
          <cell r="D541">
            <v>29.91</v>
          </cell>
          <cell r="E541" t="str">
            <v>sp-C1 (west) outflow to rb-C1</v>
          </cell>
          <cell r="F541" t="str">
            <v>Pumped Passive</v>
          </cell>
          <cell r="G541" t="str">
            <v>North West</v>
          </cell>
          <cell r="H541" t="str">
            <v>Tyldersley Irwell Zone</v>
          </cell>
          <cell r="I541" t="str">
            <v>Mine Water Treatment</v>
          </cell>
          <cell r="J541" t="str">
            <v>Cars</v>
          </cell>
          <cell r="M541">
            <v>374350</v>
          </cell>
          <cell r="N541">
            <v>400040</v>
          </cell>
          <cell r="O541">
            <v>109</v>
          </cell>
          <cell r="P541" t="str">
            <v>SD</v>
          </cell>
          <cell r="Q541" t="str">
            <v>SD 74350 00040</v>
          </cell>
        </row>
        <row r="542">
          <cell r="D542">
            <v>29.92</v>
          </cell>
          <cell r="E542" t="str">
            <v>rb-A1 outflow to rb-A2</v>
          </cell>
          <cell r="F542" t="str">
            <v>Pumped Passive</v>
          </cell>
          <cell r="G542" t="str">
            <v>North West</v>
          </cell>
          <cell r="H542" t="str">
            <v>Tyldersley Irwell Zone</v>
          </cell>
          <cell r="I542" t="str">
            <v>Mine Water Treatment</v>
          </cell>
          <cell r="J542" t="str">
            <v>Cars</v>
          </cell>
          <cell r="M542">
            <v>374405</v>
          </cell>
          <cell r="N542">
            <v>400175</v>
          </cell>
          <cell r="O542">
            <v>109</v>
          </cell>
          <cell r="P542" t="str">
            <v>SD</v>
          </cell>
          <cell r="Q542" t="str">
            <v>SD 74405 00175</v>
          </cell>
        </row>
        <row r="543">
          <cell r="D543">
            <v>29.93</v>
          </cell>
          <cell r="E543" t="str">
            <v>rb-B1 outflow to rb-B2</v>
          </cell>
          <cell r="F543" t="str">
            <v>Pumped Passive</v>
          </cell>
          <cell r="G543" t="str">
            <v>North West</v>
          </cell>
          <cell r="H543" t="str">
            <v>Tyldersley Irwell Zone</v>
          </cell>
          <cell r="I543" t="str">
            <v>Mine Water Treatment</v>
          </cell>
          <cell r="J543" t="str">
            <v>Cars</v>
          </cell>
          <cell r="M543">
            <v>374360</v>
          </cell>
          <cell r="N543">
            <v>400140</v>
          </cell>
          <cell r="O543">
            <v>109</v>
          </cell>
          <cell r="P543" t="str">
            <v>SD</v>
          </cell>
          <cell r="Q543" t="str">
            <v>SD 74360 00140</v>
          </cell>
        </row>
        <row r="544">
          <cell r="D544">
            <v>29.94</v>
          </cell>
          <cell r="E544" t="str">
            <v>rb-C1 outflow to rb-C2</v>
          </cell>
          <cell r="F544" t="str">
            <v>Pumped Passive</v>
          </cell>
          <cell r="G544" t="str">
            <v>North West</v>
          </cell>
          <cell r="H544" t="str">
            <v>Tyldersley Irwell Zone</v>
          </cell>
          <cell r="I544" t="str">
            <v>Mine Water Treatment</v>
          </cell>
          <cell r="J544" t="str">
            <v>Cars</v>
          </cell>
          <cell r="M544">
            <v>374305</v>
          </cell>
          <cell r="N544">
            <v>400120</v>
          </cell>
          <cell r="O544">
            <v>109</v>
          </cell>
          <cell r="P544" t="str">
            <v>SD</v>
          </cell>
          <cell r="Q544" t="str">
            <v>SD 74305 00120</v>
          </cell>
        </row>
        <row r="545">
          <cell r="D545">
            <v>29.95</v>
          </cell>
          <cell r="E545" t="str">
            <v>Chamber 12</v>
          </cell>
          <cell r="F545" t="str">
            <v>Pumped Passive</v>
          </cell>
          <cell r="G545" t="str">
            <v>North West</v>
          </cell>
          <cell r="H545" t="str">
            <v>Tyldersley Irwell Zone</v>
          </cell>
          <cell r="I545" t="str">
            <v>Mine Water Treatment</v>
          </cell>
          <cell r="J545" t="str">
            <v>Cars</v>
          </cell>
        </row>
        <row r="546">
          <cell r="D546">
            <v>741.1</v>
          </cell>
          <cell r="E546" t="str">
            <v>Discharge</v>
          </cell>
          <cell r="F546" t="str">
            <v>Monitoring</v>
          </cell>
          <cell r="G546" t="str">
            <v>East Midlands</v>
          </cell>
          <cell r="H546" t="str">
            <v>Buxton</v>
          </cell>
          <cell r="I546" t="str">
            <v>Design Mine Water Treatment</v>
          </cell>
          <cell r="J546" t="str">
            <v>Coal Authority Minewater Programme</v>
          </cell>
          <cell r="K546">
            <v>39496</v>
          </cell>
          <cell r="L546" t="str">
            <v>403372-004 50m to west</v>
          </cell>
          <cell r="M546">
            <v>403730</v>
          </cell>
          <cell r="N546">
            <v>372303</v>
          </cell>
          <cell r="O546">
            <v>119</v>
          </cell>
          <cell r="P546" t="str">
            <v>SK</v>
          </cell>
          <cell r="Q546" t="str">
            <v>SK 03730 72303</v>
          </cell>
        </row>
        <row r="547">
          <cell r="D547">
            <v>741.15</v>
          </cell>
          <cell r="E547" t="str">
            <v>Air Shaft</v>
          </cell>
          <cell r="F547" t="str">
            <v>Monitoring</v>
          </cell>
          <cell r="G547" t="str">
            <v>East Midlands</v>
          </cell>
          <cell r="H547" t="str">
            <v>Buxton</v>
          </cell>
          <cell r="I547" t="str">
            <v>Design Mine Water Treatment</v>
          </cell>
          <cell r="J547" t="str">
            <v>Coal Authority Minewater Programme</v>
          </cell>
          <cell r="K547">
            <v>39496</v>
          </cell>
          <cell r="L547" t="str">
            <v>403372-010</v>
          </cell>
          <cell r="M547">
            <v>403094</v>
          </cell>
          <cell r="N547">
            <v>372031</v>
          </cell>
          <cell r="O547">
            <v>119</v>
          </cell>
          <cell r="P547" t="str">
            <v>SK</v>
          </cell>
          <cell r="Q547" t="str">
            <v>SK 03094 72031</v>
          </cell>
        </row>
        <row r="548">
          <cell r="D548">
            <v>741.2</v>
          </cell>
          <cell r="E548" t="str">
            <v>Upstream at Goslin Farm</v>
          </cell>
          <cell r="F548" t="str">
            <v>Monitoring</v>
          </cell>
          <cell r="G548" t="str">
            <v>East Midlands</v>
          </cell>
          <cell r="H548" t="str">
            <v>Buxton</v>
          </cell>
          <cell r="I548" t="str">
            <v>Design Mine Water Treatment</v>
          </cell>
          <cell r="J548" t="str">
            <v>Coal Authority Minewater Programme</v>
          </cell>
          <cell r="K548">
            <v>39496</v>
          </cell>
          <cell r="M548">
            <v>403650</v>
          </cell>
          <cell r="N548">
            <v>372270</v>
          </cell>
          <cell r="O548">
            <v>119</v>
          </cell>
          <cell r="P548" t="str">
            <v>SK</v>
          </cell>
        </row>
        <row r="549">
          <cell r="D549">
            <v>741.3</v>
          </cell>
          <cell r="E549" t="str">
            <v>Downstream at Level Lane</v>
          </cell>
          <cell r="F549" t="str">
            <v>Monitoring</v>
          </cell>
          <cell r="G549" t="str">
            <v>East Midlands</v>
          </cell>
          <cell r="H549" t="str">
            <v>Buxton</v>
          </cell>
          <cell r="I549" t="str">
            <v>Design Mine Water Treatment</v>
          </cell>
          <cell r="J549" t="str">
            <v>Coal Authority Minewater Programme</v>
          </cell>
          <cell r="K549">
            <v>39496</v>
          </cell>
          <cell r="M549">
            <v>403825</v>
          </cell>
          <cell r="N549">
            <v>372350</v>
          </cell>
          <cell r="O549">
            <v>119</v>
          </cell>
          <cell r="P549" t="str">
            <v>SK</v>
          </cell>
        </row>
        <row r="550">
          <cell r="D550">
            <v>741.4</v>
          </cell>
          <cell r="E550" t="str">
            <v>Downstream at Macclesfield Old Road</v>
          </cell>
          <cell r="F550" t="str">
            <v>Monitoring</v>
          </cell>
          <cell r="G550" t="str">
            <v>East Midlands</v>
          </cell>
          <cell r="H550" t="str">
            <v>Buxton</v>
          </cell>
          <cell r="I550" t="str">
            <v>Design Mine Water Treatment</v>
          </cell>
          <cell r="J550" t="str">
            <v>Coal Authority Minewater Programme</v>
          </cell>
          <cell r="K550">
            <v>39496</v>
          </cell>
          <cell r="M550">
            <v>404140</v>
          </cell>
          <cell r="N550">
            <v>372675</v>
          </cell>
          <cell r="O550">
            <v>119</v>
          </cell>
          <cell r="P550" t="str">
            <v>SK</v>
          </cell>
        </row>
        <row r="551">
          <cell r="D551">
            <v>741.5</v>
          </cell>
          <cell r="E551" t="str">
            <v>Downstream at Bishops Lane</v>
          </cell>
          <cell r="F551" t="str">
            <v>Monitoring</v>
          </cell>
          <cell r="G551" t="str">
            <v>East Midlands</v>
          </cell>
          <cell r="H551" t="str">
            <v>Buxton</v>
          </cell>
          <cell r="I551" t="str">
            <v>Design Mine Water Treatment</v>
          </cell>
          <cell r="J551" t="str">
            <v>Coal Authority Minewater Programme</v>
          </cell>
          <cell r="K551">
            <v>39496</v>
          </cell>
          <cell r="M551">
            <v>404308</v>
          </cell>
          <cell r="N551">
            <v>373120</v>
          </cell>
          <cell r="O551">
            <v>119</v>
          </cell>
          <cell r="P551" t="str">
            <v>SK</v>
          </cell>
        </row>
        <row r="552">
          <cell r="D552">
            <v>741.6</v>
          </cell>
          <cell r="E552" t="str">
            <v>Downstream at Wyatville Avenue</v>
          </cell>
          <cell r="F552" t="str">
            <v>Monitoring</v>
          </cell>
          <cell r="G552" t="str">
            <v>East Midlands</v>
          </cell>
          <cell r="H552" t="str">
            <v>Buxton</v>
          </cell>
          <cell r="I552" t="str">
            <v>Design Mine Water Treatment</v>
          </cell>
          <cell r="J552" t="str">
            <v>Coal Authority Minewater Programme</v>
          </cell>
          <cell r="K552">
            <v>39496</v>
          </cell>
          <cell r="M552">
            <v>404055</v>
          </cell>
          <cell r="N552">
            <v>372445</v>
          </cell>
          <cell r="O552">
            <v>119</v>
          </cell>
          <cell r="P552" t="str">
            <v>SK</v>
          </cell>
        </row>
        <row r="553">
          <cell r="D553">
            <v>514.1</v>
          </cell>
          <cell r="E553" t="str">
            <v>Shaft</v>
          </cell>
          <cell r="F553" t="str">
            <v>Inactive</v>
          </cell>
          <cell r="G553" t="str">
            <v>North East</v>
          </cell>
          <cell r="H553" t="str">
            <v>South Tyneside</v>
          </cell>
          <cell r="I553" t="str">
            <v>Monitoring</v>
          </cell>
          <cell r="J553" t="str">
            <v>Area Rising Minewater</v>
          </cell>
          <cell r="K553">
            <v>37075</v>
          </cell>
          <cell r="L553" t="str">
            <v>422562-002</v>
          </cell>
          <cell r="M553">
            <v>422897</v>
          </cell>
          <cell r="N553">
            <v>562584</v>
          </cell>
          <cell r="O553">
            <v>88</v>
          </cell>
          <cell r="P553" t="str">
            <v>NZ</v>
          </cell>
          <cell r="Q553" t="str">
            <v>NZ 22897 62584</v>
          </cell>
        </row>
        <row r="554">
          <cell r="D554">
            <v>533.1</v>
          </cell>
          <cell r="E554" t="str">
            <v>B/H 1</v>
          </cell>
          <cell r="F554" t="str">
            <v>Monitoring</v>
          </cell>
          <cell r="G554" t="str">
            <v>South Wales</v>
          </cell>
          <cell r="H554" t="str">
            <v>Gower</v>
          </cell>
          <cell r="I554" t="str">
            <v>Monitoring</v>
          </cell>
          <cell r="J554" t="str">
            <v>Area Rising Minewater</v>
          </cell>
          <cell r="K554">
            <v>37151</v>
          </cell>
          <cell r="M554">
            <v>259255</v>
          </cell>
          <cell r="N554">
            <v>194210</v>
          </cell>
          <cell r="O554">
            <v>159</v>
          </cell>
          <cell r="P554" t="str">
            <v>SS</v>
          </cell>
          <cell r="Q554" t="str">
            <v>SS 59255 94210</v>
          </cell>
        </row>
        <row r="555">
          <cell r="D555">
            <v>533.20000000000005</v>
          </cell>
          <cell r="E555" t="str">
            <v>B/H 2</v>
          </cell>
          <cell r="F555" t="str">
            <v>Monitoring</v>
          </cell>
          <cell r="G555" t="str">
            <v>South Wales</v>
          </cell>
          <cell r="H555" t="str">
            <v>Gower</v>
          </cell>
          <cell r="I555" t="str">
            <v>Monitoring</v>
          </cell>
          <cell r="J555" t="str">
            <v>Area Rising Minewater</v>
          </cell>
          <cell r="K555">
            <v>37151</v>
          </cell>
          <cell r="M555">
            <v>259246</v>
          </cell>
          <cell r="N555">
            <v>194111</v>
          </cell>
          <cell r="O555">
            <v>159</v>
          </cell>
          <cell r="P555" t="str">
            <v>SS</v>
          </cell>
          <cell r="Q555" t="str">
            <v>SS 59246 94111</v>
          </cell>
        </row>
        <row r="556">
          <cell r="D556">
            <v>533.29999999999995</v>
          </cell>
          <cell r="E556" t="str">
            <v>B/H 3</v>
          </cell>
          <cell r="F556" t="str">
            <v>Monitoring</v>
          </cell>
          <cell r="G556" t="str">
            <v>South Wales</v>
          </cell>
          <cell r="H556" t="str">
            <v>Gower</v>
          </cell>
          <cell r="I556" t="str">
            <v>Monitoring</v>
          </cell>
          <cell r="J556" t="str">
            <v>Area Rising Minewater</v>
          </cell>
          <cell r="K556">
            <v>37151</v>
          </cell>
          <cell r="M556">
            <v>259129</v>
          </cell>
          <cell r="N556">
            <v>193704</v>
          </cell>
          <cell r="O556">
            <v>159</v>
          </cell>
          <cell r="P556" t="str">
            <v>SS</v>
          </cell>
          <cell r="Q556" t="str">
            <v>SS 59129 93704</v>
          </cell>
        </row>
        <row r="557">
          <cell r="D557">
            <v>533.4</v>
          </cell>
          <cell r="E557" t="str">
            <v>Upstream Cwm yr Wch</v>
          </cell>
          <cell r="F557" t="str">
            <v>Monitoring</v>
          </cell>
          <cell r="G557" t="str">
            <v>South Wales</v>
          </cell>
          <cell r="H557" t="str">
            <v>Gower</v>
          </cell>
          <cell r="I557" t="str">
            <v>Monitoring</v>
          </cell>
          <cell r="J557" t="str">
            <v>Area Rising Minewater</v>
          </cell>
          <cell r="K557">
            <v>37151</v>
          </cell>
          <cell r="M557">
            <v>258388</v>
          </cell>
          <cell r="N557">
            <v>194228</v>
          </cell>
          <cell r="O557">
            <v>159</v>
          </cell>
          <cell r="P557" t="str">
            <v>SS</v>
          </cell>
          <cell r="Q557" t="str">
            <v>SS 58388 94228</v>
          </cell>
        </row>
        <row r="558">
          <cell r="D558">
            <v>533.5</v>
          </cell>
          <cell r="E558" t="str">
            <v>Rugby Club</v>
          </cell>
          <cell r="F558" t="str">
            <v>Monitoring</v>
          </cell>
          <cell r="G558" t="str">
            <v>South Wales</v>
          </cell>
          <cell r="H558" t="str">
            <v>Gower</v>
          </cell>
          <cell r="I558" t="str">
            <v>Monitoring</v>
          </cell>
          <cell r="J558" t="str">
            <v>Area Rising Minewater</v>
          </cell>
          <cell r="K558">
            <v>37151</v>
          </cell>
          <cell r="M558">
            <v>259330</v>
          </cell>
          <cell r="N558">
            <v>193185</v>
          </cell>
          <cell r="O558">
            <v>159</v>
          </cell>
          <cell r="P558" t="str">
            <v>SS</v>
          </cell>
          <cell r="Q558" t="str">
            <v>SS 59330 93185</v>
          </cell>
        </row>
        <row r="559">
          <cell r="D559">
            <v>533.6</v>
          </cell>
          <cell r="E559" t="str">
            <v>Downstream at Railway Pub</v>
          </cell>
          <cell r="F559" t="str">
            <v>Monitoring</v>
          </cell>
          <cell r="G559" t="str">
            <v>South Wales</v>
          </cell>
          <cell r="H559" t="str">
            <v>Gower</v>
          </cell>
          <cell r="I559" t="str">
            <v>Monitoring</v>
          </cell>
          <cell r="J559" t="str">
            <v>Area Rising Minewater</v>
          </cell>
          <cell r="K559">
            <v>37151</v>
          </cell>
          <cell r="M559">
            <v>261890</v>
          </cell>
          <cell r="N559">
            <v>190710</v>
          </cell>
          <cell r="O559">
            <v>159</v>
          </cell>
          <cell r="P559" t="str">
            <v>SS</v>
          </cell>
          <cell r="Q559" t="str">
            <v>SS 61890 90710</v>
          </cell>
        </row>
        <row r="560">
          <cell r="D560">
            <v>533.70000000000005</v>
          </cell>
          <cell r="E560" t="str">
            <v>Downstream at Mumbles Road</v>
          </cell>
          <cell r="F560" t="str">
            <v>Monitoring</v>
          </cell>
          <cell r="G560" t="str">
            <v>South Wales</v>
          </cell>
          <cell r="H560" t="str">
            <v>Gower</v>
          </cell>
          <cell r="I560" t="str">
            <v>Monitoring</v>
          </cell>
          <cell r="J560" t="str">
            <v>Area Rising Minewater</v>
          </cell>
          <cell r="K560">
            <v>37151</v>
          </cell>
          <cell r="M560">
            <v>259795</v>
          </cell>
          <cell r="N560">
            <v>192430</v>
          </cell>
          <cell r="O560">
            <v>159</v>
          </cell>
          <cell r="P560" t="str">
            <v>SS</v>
          </cell>
          <cell r="Q560" t="str">
            <v>SS 59795 92430</v>
          </cell>
        </row>
        <row r="561">
          <cell r="D561">
            <v>207.1</v>
          </cell>
          <cell r="E561" t="str">
            <v>No.1 Pumping Shaft</v>
          </cell>
          <cell r="F561" t="str">
            <v>Monitoring</v>
          </cell>
          <cell r="G561" t="str">
            <v>Yorkshire</v>
          </cell>
          <cell r="H561" t="str">
            <v>Yorkshire Zone 3</v>
          </cell>
          <cell r="I561" t="str">
            <v>Monitoring</v>
          </cell>
          <cell r="J561" t="str">
            <v>Area Investigation - Ramsden Recommendation</v>
          </cell>
          <cell r="K561">
            <v>35551</v>
          </cell>
          <cell r="L561" t="str">
            <v>432416-005</v>
          </cell>
          <cell r="M561">
            <v>432287</v>
          </cell>
          <cell r="N561">
            <v>416967</v>
          </cell>
          <cell r="O561">
            <v>110</v>
          </cell>
          <cell r="P561" t="str">
            <v>SE</v>
          </cell>
          <cell r="Q561" t="str">
            <v>SE 32287 16967</v>
          </cell>
        </row>
        <row r="562">
          <cell r="D562">
            <v>207.2</v>
          </cell>
          <cell r="E562" t="str">
            <v>No.2 Shaft</v>
          </cell>
          <cell r="F562" t="str">
            <v>Monitoring</v>
          </cell>
          <cell r="G562" t="str">
            <v>Yorkshire</v>
          </cell>
          <cell r="H562" t="str">
            <v>Yorkshire Zone 3</v>
          </cell>
          <cell r="I562" t="str">
            <v>Monitoring</v>
          </cell>
          <cell r="J562" t="str">
            <v>Area Investigation - Ramsden Recommendation</v>
          </cell>
          <cell r="K562">
            <v>35551</v>
          </cell>
          <cell r="L562" t="str">
            <v>432416-006</v>
          </cell>
          <cell r="M562">
            <v>432287</v>
          </cell>
          <cell r="N562">
            <v>416955</v>
          </cell>
          <cell r="O562">
            <v>110</v>
          </cell>
          <cell r="P562" t="str">
            <v>SE</v>
          </cell>
          <cell r="Q562" t="str">
            <v>SE 32287 16955</v>
          </cell>
        </row>
        <row r="563">
          <cell r="D563">
            <v>543.1</v>
          </cell>
          <cell r="E563" t="str">
            <v>Upper Mountain B/H</v>
          </cell>
          <cell r="F563" t="str">
            <v>Monitoring</v>
          </cell>
          <cell r="G563" t="str">
            <v>North West</v>
          </cell>
          <cell r="H563" t="str">
            <v>Rossendale</v>
          </cell>
          <cell r="I563" t="str">
            <v>Monitoring</v>
          </cell>
          <cell r="J563" t="str">
            <v>Area Rising Minewater</v>
          </cell>
          <cell r="K563">
            <v>37184</v>
          </cell>
          <cell r="M563">
            <v>385720</v>
          </cell>
          <cell r="N563">
            <v>427580</v>
          </cell>
          <cell r="O563">
            <v>103</v>
          </cell>
          <cell r="P563" t="str">
            <v>SD</v>
          </cell>
          <cell r="Q563" t="str">
            <v>SD 85720 27580</v>
          </cell>
        </row>
        <row r="564">
          <cell r="D564">
            <v>85.1</v>
          </cell>
          <cell r="E564" t="str">
            <v>South Shaft</v>
          </cell>
          <cell r="F564" t="str">
            <v>Monitoring</v>
          </cell>
          <cell r="G564" t="str">
            <v>North East</v>
          </cell>
          <cell r="H564" t="str">
            <v>Durham Coastal</v>
          </cell>
          <cell r="I564" t="str">
            <v>Monitoring</v>
          </cell>
          <cell r="J564" t="str">
            <v>Cars</v>
          </cell>
          <cell r="K564">
            <v>34700</v>
          </cell>
          <cell r="L564" t="str">
            <v>443544-002</v>
          </cell>
          <cell r="M564">
            <v>443791</v>
          </cell>
          <cell r="N564">
            <v>544134</v>
          </cell>
          <cell r="O564">
            <v>88</v>
          </cell>
          <cell r="P564" t="str">
            <v>NZ</v>
          </cell>
          <cell r="Q564" t="str">
            <v>NZ 43791 44134</v>
          </cell>
        </row>
        <row r="565">
          <cell r="D565">
            <v>85.2</v>
          </cell>
          <cell r="E565" t="str">
            <v>Beach Adit</v>
          </cell>
          <cell r="F565" t="str">
            <v>Monitoring</v>
          </cell>
          <cell r="G565" t="str">
            <v>North East</v>
          </cell>
          <cell r="H565" t="str">
            <v>Durham Coastal</v>
          </cell>
          <cell r="I565" t="str">
            <v>Monitoring</v>
          </cell>
          <cell r="J565" t="str">
            <v>Cars</v>
          </cell>
          <cell r="K565">
            <v>34700</v>
          </cell>
          <cell r="L565" t="str">
            <v>444544-001</v>
          </cell>
          <cell r="M565">
            <v>444346</v>
          </cell>
          <cell r="N565">
            <v>544233</v>
          </cell>
          <cell r="O565">
            <v>88</v>
          </cell>
          <cell r="P565" t="str">
            <v>NZ</v>
          </cell>
          <cell r="Q565" t="str">
            <v>NZ 44346 44233</v>
          </cell>
        </row>
        <row r="566">
          <cell r="D566">
            <v>199.1</v>
          </cell>
          <cell r="E566" t="str">
            <v>Barnsley B/H</v>
          </cell>
          <cell r="F566" t="str">
            <v>Monitoring</v>
          </cell>
          <cell r="G566" t="str">
            <v>Yorkshire</v>
          </cell>
          <cell r="H566" t="str">
            <v>Yorkshire Zone 2</v>
          </cell>
          <cell r="I566" t="str">
            <v>Monitoring</v>
          </cell>
          <cell r="J566" t="str">
            <v>Area Investigation - Ramsden Recommendation</v>
          </cell>
          <cell r="K566">
            <v>35309</v>
          </cell>
          <cell r="M566">
            <v>433175</v>
          </cell>
          <cell r="N566">
            <v>408521</v>
          </cell>
          <cell r="O566">
            <v>110</v>
          </cell>
          <cell r="P566" t="str">
            <v>SE</v>
          </cell>
          <cell r="Q566" t="str">
            <v>SE 33175 08521</v>
          </cell>
        </row>
        <row r="567">
          <cell r="D567">
            <v>199.2</v>
          </cell>
          <cell r="E567" t="str">
            <v>Opencast B/H</v>
          </cell>
          <cell r="F567" t="str">
            <v>Monitoring</v>
          </cell>
          <cell r="G567" t="str">
            <v>Yorkshire</v>
          </cell>
          <cell r="H567" t="str">
            <v>Yorkshire Zone 2</v>
          </cell>
          <cell r="I567" t="str">
            <v>Monitoring</v>
          </cell>
          <cell r="J567" t="str">
            <v>Area Investigation - Ramsden Recommendation</v>
          </cell>
          <cell r="K567">
            <v>35309</v>
          </cell>
          <cell r="M567">
            <v>432857</v>
          </cell>
          <cell r="N567">
            <v>408505</v>
          </cell>
          <cell r="O567">
            <v>110</v>
          </cell>
          <cell r="P567" t="str">
            <v>SE</v>
          </cell>
          <cell r="Q567" t="str">
            <v>SE 32857 08505</v>
          </cell>
        </row>
        <row r="568">
          <cell r="D568">
            <v>800.1</v>
          </cell>
          <cell r="E568" t="str">
            <v>Main Seam Borehole</v>
          </cell>
          <cell r="F568" t="str">
            <v>Monitoring</v>
          </cell>
          <cell r="G568" t="str">
            <v>North East</v>
          </cell>
          <cell r="I568" t="str">
            <v>Monitoring</v>
          </cell>
          <cell r="J568" t="str">
            <v>Area Rising</v>
          </cell>
          <cell r="K568">
            <v>42562</v>
          </cell>
          <cell r="M568">
            <v>425909</v>
          </cell>
          <cell r="N568">
            <v>599433</v>
          </cell>
          <cell r="Q568" t="str">
            <v>NZ 25909 99433</v>
          </cell>
        </row>
        <row r="569">
          <cell r="D569">
            <v>371.1</v>
          </cell>
          <cell r="E569" t="str">
            <v>Yard Seam Drift Discharge</v>
          </cell>
          <cell r="F569" t="str">
            <v>Pumped Passive</v>
          </cell>
          <cell r="G569" t="str">
            <v>North East</v>
          </cell>
          <cell r="H569" t="str">
            <v>West Of Wear Mid Durham</v>
          </cell>
          <cell r="I569" t="str">
            <v>Mine Water Treatment</v>
          </cell>
          <cell r="J569" t="str">
            <v>Coal Authority Minewater Programme</v>
          </cell>
          <cell r="K569">
            <v>36682</v>
          </cell>
          <cell r="L569" t="str">
            <v>423549-001</v>
          </cell>
          <cell r="M569">
            <v>423100</v>
          </cell>
          <cell r="N569">
            <v>549361</v>
          </cell>
          <cell r="O569">
            <v>88</v>
          </cell>
          <cell r="P569" t="str">
            <v>NZ</v>
          </cell>
          <cell r="Q569" t="str">
            <v>NZ 23100 49361</v>
          </cell>
        </row>
        <row r="570">
          <cell r="D570">
            <v>371.2</v>
          </cell>
          <cell r="E570" t="str">
            <v>Pump Station</v>
          </cell>
          <cell r="F570" t="str">
            <v>Pumped Passive</v>
          </cell>
          <cell r="G570" t="str">
            <v>North East</v>
          </cell>
          <cell r="H570" t="str">
            <v>West Of Wear Mid Durham</v>
          </cell>
          <cell r="I570" t="str">
            <v>Mine Water Treatment</v>
          </cell>
          <cell r="J570" t="str">
            <v>Coal Authority Minewater Programme</v>
          </cell>
          <cell r="K570">
            <v>36682</v>
          </cell>
          <cell r="M570">
            <v>423100</v>
          </cell>
          <cell r="N570">
            <v>549361</v>
          </cell>
          <cell r="O570">
            <v>88</v>
          </cell>
          <cell r="P570" t="str">
            <v>NZ</v>
          </cell>
          <cell r="Q570" t="str">
            <v>NZ 23100 49361</v>
          </cell>
        </row>
        <row r="571">
          <cell r="D571">
            <v>371.3</v>
          </cell>
          <cell r="E571" t="str">
            <v>Reed Beds</v>
          </cell>
          <cell r="F571" t="str">
            <v>Pumped Passive</v>
          </cell>
          <cell r="G571" t="str">
            <v>North East</v>
          </cell>
          <cell r="H571" t="str">
            <v>West Of Wear Mid Durham</v>
          </cell>
          <cell r="I571" t="str">
            <v>Mine Water Treatment</v>
          </cell>
          <cell r="J571" t="str">
            <v>Coal Authority Minewater Programme</v>
          </cell>
          <cell r="K571">
            <v>36682</v>
          </cell>
          <cell r="M571">
            <v>423220</v>
          </cell>
          <cell r="N571">
            <v>549110</v>
          </cell>
          <cell r="O571">
            <v>88</v>
          </cell>
          <cell r="P571" t="str">
            <v>NZ</v>
          </cell>
          <cell r="Q571" t="str">
            <v>NZ 23220 49110</v>
          </cell>
        </row>
        <row r="572">
          <cell r="D572">
            <v>371.4</v>
          </cell>
          <cell r="E572" t="str">
            <v>Consented Discharge</v>
          </cell>
          <cell r="F572" t="str">
            <v>Pumped Passive</v>
          </cell>
          <cell r="G572" t="str">
            <v>North East</v>
          </cell>
          <cell r="H572" t="str">
            <v>West Of Wear Mid Durham</v>
          </cell>
          <cell r="I572" t="str">
            <v>Mine Water Treatment</v>
          </cell>
          <cell r="J572" t="str">
            <v>Coal Authority Minewater Programme</v>
          </cell>
          <cell r="K572">
            <v>36682</v>
          </cell>
          <cell r="M572">
            <v>423100</v>
          </cell>
          <cell r="N572">
            <v>549361</v>
          </cell>
          <cell r="O572">
            <v>88</v>
          </cell>
          <cell r="P572" t="str">
            <v>NZ</v>
          </cell>
          <cell r="Q572" t="str">
            <v>NZ 23100 49361</v>
          </cell>
        </row>
        <row r="573">
          <cell r="D573">
            <v>371.5</v>
          </cell>
          <cell r="E573" t="str">
            <v>Borehole to Water Level Drift</v>
          </cell>
          <cell r="F573" t="str">
            <v>Pumped Passive</v>
          </cell>
          <cell r="G573" t="str">
            <v>North East</v>
          </cell>
          <cell r="H573" t="str">
            <v>West Of Wear Mid Durham</v>
          </cell>
          <cell r="I573" t="str">
            <v>Mine Water Treatment</v>
          </cell>
          <cell r="J573" t="str">
            <v>Coal Authority Minewater Programme</v>
          </cell>
          <cell r="K573">
            <v>39335</v>
          </cell>
          <cell r="M573">
            <v>423206</v>
          </cell>
          <cell r="N573">
            <v>549190</v>
          </cell>
          <cell r="O573">
            <v>88</v>
          </cell>
          <cell r="P573" t="str">
            <v>NZ</v>
          </cell>
          <cell r="Q573" t="str">
            <v>NZ 23206 49190</v>
          </cell>
        </row>
        <row r="574">
          <cell r="D574">
            <v>798.1</v>
          </cell>
          <cell r="E574" t="str">
            <v>High Main Borehole</v>
          </cell>
          <cell r="F574" t="str">
            <v>Monitoring</v>
          </cell>
          <cell r="G574" t="str">
            <v>North East</v>
          </cell>
          <cell r="H574" t="str">
            <v>Blythe</v>
          </cell>
          <cell r="I574" t="str">
            <v>Monitoring</v>
          </cell>
          <cell r="J574" t="str">
            <v>Rising mine water study</v>
          </cell>
          <cell r="K574">
            <v>42248</v>
          </cell>
          <cell r="M574">
            <v>431120</v>
          </cell>
          <cell r="N574">
            <v>573210</v>
          </cell>
        </row>
        <row r="575">
          <cell r="D575">
            <v>787.1</v>
          </cell>
          <cell r="E575" t="str">
            <v>Great Seam Borehole</v>
          </cell>
          <cell r="F575" t="str">
            <v>Monitoring</v>
          </cell>
          <cell r="G575" t="str">
            <v>Scotland</v>
          </cell>
          <cell r="H575" t="str">
            <v>Bilston Glen</v>
          </cell>
          <cell r="I575" t="str">
            <v>Monitoring</v>
          </cell>
          <cell r="J575" t="str">
            <v>Area Rising</v>
          </cell>
          <cell r="K575">
            <v>41428</v>
          </cell>
          <cell r="M575">
            <v>334193</v>
          </cell>
          <cell r="N575">
            <v>665977</v>
          </cell>
          <cell r="P575" t="str">
            <v>NT</v>
          </cell>
          <cell r="Q575" t="str">
            <v>NT 34193 65977</v>
          </cell>
        </row>
        <row r="576">
          <cell r="D576">
            <v>107.1</v>
          </cell>
          <cell r="E576" t="str">
            <v>Elbow B/H</v>
          </cell>
          <cell r="F576" t="str">
            <v>Monitoring</v>
          </cell>
          <cell r="G576" t="str">
            <v>East Midlands</v>
          </cell>
          <cell r="H576" t="str">
            <v>North East Derbyshire</v>
          </cell>
          <cell r="I576" t="str">
            <v>Monitoring</v>
          </cell>
          <cell r="J576" t="str">
            <v>Cars</v>
          </cell>
          <cell r="K576">
            <v>34790</v>
          </cell>
          <cell r="M576">
            <v>442982</v>
          </cell>
          <cell r="N576">
            <v>378806</v>
          </cell>
          <cell r="O576">
            <v>120</v>
          </cell>
          <cell r="P576" t="str">
            <v>SK</v>
          </cell>
          <cell r="Q576" t="str">
            <v>SK 42982 78806</v>
          </cell>
        </row>
        <row r="577">
          <cell r="D577">
            <v>107.2</v>
          </cell>
          <cell r="E577" t="str">
            <v>Vent B/H</v>
          </cell>
          <cell r="F577" t="str">
            <v>Monitoring</v>
          </cell>
          <cell r="G577" t="str">
            <v>East Midlands</v>
          </cell>
          <cell r="H577" t="str">
            <v>North East Derbyshire</v>
          </cell>
          <cell r="I577" t="str">
            <v>Monitoring</v>
          </cell>
          <cell r="J577" t="str">
            <v>Cars</v>
          </cell>
          <cell r="K577">
            <v>34790</v>
          </cell>
          <cell r="M577">
            <v>442982</v>
          </cell>
          <cell r="N577">
            <v>378806</v>
          </cell>
          <cell r="O577">
            <v>120</v>
          </cell>
          <cell r="P577" t="str">
            <v>SK</v>
          </cell>
          <cell r="Q577" t="str">
            <v>SK 42982 78806</v>
          </cell>
        </row>
        <row r="578">
          <cell r="D578">
            <v>106.1</v>
          </cell>
          <cell r="E578" t="str">
            <v>Borehole</v>
          </cell>
          <cell r="F578" t="str">
            <v>Monitoring</v>
          </cell>
          <cell r="G578" t="str">
            <v>East Midlands</v>
          </cell>
          <cell r="H578" t="str">
            <v>North East Derbyshire</v>
          </cell>
          <cell r="I578" t="str">
            <v>Monitoring</v>
          </cell>
          <cell r="J578" t="str">
            <v>Cars</v>
          </cell>
          <cell r="K578">
            <v>34790</v>
          </cell>
          <cell r="M578">
            <v>442249</v>
          </cell>
          <cell r="N578">
            <v>378685</v>
          </cell>
          <cell r="O578">
            <v>120</v>
          </cell>
          <cell r="P578" t="str">
            <v>SK</v>
          </cell>
          <cell r="Q578" t="str">
            <v>SK 42249 78685</v>
          </cell>
        </row>
        <row r="579">
          <cell r="D579">
            <v>568.1</v>
          </cell>
          <cell r="E579" t="str">
            <v>Air Shaft</v>
          </cell>
          <cell r="F579" t="str">
            <v>Monitoring</v>
          </cell>
          <cell r="G579" t="str">
            <v>Yorkshire</v>
          </cell>
          <cell r="H579" t="str">
            <v>Porter Don</v>
          </cell>
          <cell r="I579" t="str">
            <v>Monitoring</v>
          </cell>
          <cell r="J579" t="str">
            <v>Area Rising Minewater</v>
          </cell>
          <cell r="K579">
            <v>37391</v>
          </cell>
          <cell r="L579" t="str">
            <v>421401-001</v>
          </cell>
          <cell r="M579">
            <v>421712</v>
          </cell>
          <cell r="N579">
            <v>401904</v>
          </cell>
          <cell r="O579">
            <v>110</v>
          </cell>
          <cell r="P579" t="str">
            <v>SE</v>
          </cell>
          <cell r="Q579" t="str">
            <v>SE 21712 01904</v>
          </cell>
        </row>
        <row r="580">
          <cell r="D580">
            <v>390.1</v>
          </cell>
          <cell r="E580" t="str">
            <v>Adit discharge</v>
          </cell>
          <cell r="F580" t="str">
            <v>Monitoring</v>
          </cell>
          <cell r="G580" t="str">
            <v>North East</v>
          </cell>
          <cell r="H580" t="str">
            <v>West Of Wear Mid Durham</v>
          </cell>
          <cell r="I580" t="str">
            <v>Monitoring</v>
          </cell>
          <cell r="J580" t="str">
            <v>Area Rising Minewater</v>
          </cell>
          <cell r="K580">
            <v>36251</v>
          </cell>
          <cell r="L580" t="str">
            <v>421549-002</v>
          </cell>
          <cell r="M580">
            <v>421940</v>
          </cell>
          <cell r="N580">
            <v>549079</v>
          </cell>
          <cell r="O580">
            <v>88</v>
          </cell>
          <cell r="P580" t="str">
            <v>NZ</v>
          </cell>
          <cell r="Q580" t="str">
            <v>NZ 21940 49079</v>
          </cell>
        </row>
        <row r="581">
          <cell r="D581">
            <v>747.1</v>
          </cell>
          <cell r="E581" t="str">
            <v>Brockwell Borehole</v>
          </cell>
          <cell r="F581" t="str">
            <v>Monitoring</v>
          </cell>
          <cell r="G581" t="str">
            <v>North East</v>
          </cell>
          <cell r="H581" t="str">
            <v>South Durham</v>
          </cell>
          <cell r="I581" t="str">
            <v>Monitoring</v>
          </cell>
          <cell r="J581" t="str">
            <v>Investigation of plume</v>
          </cell>
          <cell r="K581">
            <v>39681</v>
          </cell>
          <cell r="M581">
            <v>426948</v>
          </cell>
          <cell r="N581">
            <v>526944</v>
          </cell>
          <cell r="O581">
            <v>93</v>
          </cell>
          <cell r="P581" t="str">
            <v>NZ</v>
          </cell>
          <cell r="Q581" t="str">
            <v>NZ 26948 26944</v>
          </cell>
        </row>
        <row r="582">
          <cell r="D582">
            <v>344.1</v>
          </cell>
          <cell r="E582" t="str">
            <v>Discharge</v>
          </cell>
          <cell r="F582" t="str">
            <v>Monitoring</v>
          </cell>
          <cell r="G582" t="str">
            <v>Scotland</v>
          </cell>
          <cell r="H582" t="str">
            <v>Bilston Glen</v>
          </cell>
          <cell r="I582" t="str">
            <v>Monitoring</v>
          </cell>
          <cell r="J582" t="str">
            <v>Area Rising Minewater</v>
          </cell>
          <cell r="K582">
            <v>36192</v>
          </cell>
          <cell r="L582" t="str">
            <v>331667-008</v>
          </cell>
          <cell r="M582">
            <v>331792</v>
          </cell>
          <cell r="N582">
            <v>667033</v>
          </cell>
          <cell r="O582">
            <v>66</v>
          </cell>
          <cell r="P582" t="str">
            <v>NT</v>
          </cell>
          <cell r="Q582" t="str">
            <v>NT 31792 67033</v>
          </cell>
        </row>
        <row r="583">
          <cell r="D583">
            <v>31.1</v>
          </cell>
          <cell r="E583" t="str">
            <v>Borehole</v>
          </cell>
          <cell r="F583" t="str">
            <v>Monitoring</v>
          </cell>
          <cell r="G583" t="str">
            <v>North West</v>
          </cell>
          <cell r="H583" t="str">
            <v>Tyldersley Irwell Zone</v>
          </cell>
          <cell r="I583" t="str">
            <v>Monitoring</v>
          </cell>
          <cell r="J583" t="str">
            <v>Cars</v>
          </cell>
          <cell r="K583">
            <v>34608</v>
          </cell>
          <cell r="M583">
            <v>373450</v>
          </cell>
          <cell r="N583">
            <v>403126</v>
          </cell>
          <cell r="O583">
            <v>109</v>
          </cell>
          <cell r="P583" t="str">
            <v>SD</v>
          </cell>
          <cell r="Q583" t="str">
            <v>SD 73450 03126</v>
          </cell>
        </row>
        <row r="584">
          <cell r="D584">
            <v>31.2</v>
          </cell>
          <cell r="E584" t="str">
            <v>Air Shaft</v>
          </cell>
          <cell r="F584" t="str">
            <v>Monitoring</v>
          </cell>
          <cell r="G584" t="str">
            <v>North West</v>
          </cell>
          <cell r="H584" t="str">
            <v>Tyldersley Irwell Zone</v>
          </cell>
          <cell r="I584" t="str">
            <v>Monitoring</v>
          </cell>
          <cell r="J584" t="str">
            <v>Cars</v>
          </cell>
          <cell r="K584">
            <v>34608</v>
          </cell>
          <cell r="L584" t="str">
            <v>373403-004</v>
          </cell>
          <cell r="M584">
            <v>373447</v>
          </cell>
          <cell r="N584">
            <v>403106</v>
          </cell>
          <cell r="O584">
            <v>109</v>
          </cell>
          <cell r="P584" t="str">
            <v>SD</v>
          </cell>
          <cell r="Q584" t="str">
            <v>SD 73447 03106</v>
          </cell>
        </row>
        <row r="585">
          <cell r="D585">
            <v>707.1</v>
          </cell>
          <cell r="E585" t="str">
            <v>No.2 Shaft</v>
          </cell>
          <cell r="F585" t="str">
            <v>Monitoring</v>
          </cell>
          <cell r="G585" t="str">
            <v>North East</v>
          </cell>
          <cell r="H585" t="str">
            <v>Wansbeck</v>
          </cell>
          <cell r="I585" t="str">
            <v>Monitoring</v>
          </cell>
          <cell r="J585" t="str">
            <v>Area Rising Minewater</v>
          </cell>
          <cell r="K585">
            <v>38737</v>
          </cell>
          <cell r="L585" t="str">
            <v>428591-002</v>
          </cell>
          <cell r="M585">
            <v>428372</v>
          </cell>
          <cell r="N585">
            <v>591616</v>
          </cell>
          <cell r="O585">
            <v>81</v>
          </cell>
          <cell r="P585" t="str">
            <v>NZ</v>
          </cell>
          <cell r="Q585" t="str">
            <v>NZ 28372 91616</v>
          </cell>
        </row>
        <row r="586">
          <cell r="D586">
            <v>330.1</v>
          </cell>
          <cell r="E586" t="str">
            <v>Shaft</v>
          </cell>
          <cell r="F586" t="str">
            <v>Monitoring</v>
          </cell>
          <cell r="G586" t="str">
            <v>South Wales</v>
          </cell>
          <cell r="H586" t="str">
            <v>Taff Valley</v>
          </cell>
          <cell r="I586" t="str">
            <v>Public Safety</v>
          </cell>
          <cell r="J586" t="str">
            <v>Hazard H1054/E706</v>
          </cell>
          <cell r="K586">
            <v>36161</v>
          </cell>
          <cell r="L586" t="str">
            <v>306204-007</v>
          </cell>
          <cell r="M586">
            <v>306221</v>
          </cell>
          <cell r="N586">
            <v>204536</v>
          </cell>
          <cell r="O586">
            <v>170</v>
          </cell>
          <cell r="P586" t="str">
            <v>SO</v>
          </cell>
          <cell r="Q586" t="str">
            <v>SO 06221 04536</v>
          </cell>
        </row>
        <row r="587">
          <cell r="D587">
            <v>338.1</v>
          </cell>
          <cell r="E587" t="str">
            <v>Old Pumping Shaft</v>
          </cell>
          <cell r="F587" t="str">
            <v>Monitoring</v>
          </cell>
          <cell r="G587" t="str">
            <v>Yorkshire</v>
          </cell>
          <cell r="H587" t="str">
            <v>Yorkshire Zone 6</v>
          </cell>
          <cell r="I587" t="str">
            <v>Monitoring</v>
          </cell>
          <cell r="J587" t="str">
            <v>Area Rising Minewater - Ramsden Recommendation</v>
          </cell>
          <cell r="K587">
            <v>36220</v>
          </cell>
          <cell r="L587" t="str">
            <v>438399-019</v>
          </cell>
          <cell r="M587">
            <v>438695</v>
          </cell>
          <cell r="N587">
            <v>399939</v>
          </cell>
          <cell r="O587">
            <v>111</v>
          </cell>
          <cell r="P587" t="str">
            <v>SK</v>
          </cell>
          <cell r="Q587" t="str">
            <v>SK 38695 99939</v>
          </cell>
        </row>
        <row r="588">
          <cell r="D588">
            <v>338.2</v>
          </cell>
          <cell r="E588" t="str">
            <v>Ladder Shaft (Newcomen)</v>
          </cell>
          <cell r="F588" t="str">
            <v>Monitoring</v>
          </cell>
          <cell r="G588" t="str">
            <v>Yorkshire</v>
          </cell>
          <cell r="H588" t="str">
            <v>Yorkshire Zone 6</v>
          </cell>
          <cell r="I588" t="str">
            <v>Monitoring</v>
          </cell>
          <cell r="J588" t="str">
            <v>Area Rising Minewater - Ramsden Recommendation</v>
          </cell>
          <cell r="K588">
            <v>36220</v>
          </cell>
          <cell r="L588" t="str">
            <v>438399-018</v>
          </cell>
          <cell r="M588">
            <v>438701</v>
          </cell>
          <cell r="N588">
            <v>399956</v>
          </cell>
          <cell r="O588">
            <v>111</v>
          </cell>
          <cell r="P588" t="str">
            <v>SK</v>
          </cell>
          <cell r="Q588" t="str">
            <v>SK 38701 99956</v>
          </cell>
        </row>
        <row r="589">
          <cell r="D589">
            <v>473.1</v>
          </cell>
          <cell r="E589" t="str">
            <v>Low Main Drift</v>
          </cell>
          <cell r="F589" t="str">
            <v>Monitoring</v>
          </cell>
          <cell r="G589" t="str">
            <v>North East</v>
          </cell>
          <cell r="H589" t="str">
            <v>West Tyneside</v>
          </cell>
          <cell r="I589" t="str">
            <v>Monitoring</v>
          </cell>
          <cell r="J589" t="str">
            <v>Area Rising Minewater</v>
          </cell>
          <cell r="K589">
            <v>36852</v>
          </cell>
          <cell r="L589" t="str">
            <v>421563-018</v>
          </cell>
          <cell r="M589">
            <v>421881</v>
          </cell>
          <cell r="N589">
            <v>563385</v>
          </cell>
          <cell r="O589">
            <v>88</v>
          </cell>
          <cell r="P589" t="str">
            <v>NZ</v>
          </cell>
          <cell r="Q589" t="str">
            <v>NZ 21881 63385</v>
          </cell>
        </row>
        <row r="590">
          <cell r="D590">
            <v>352.1</v>
          </cell>
          <cell r="E590" t="str">
            <v>Top Hard Borehole</v>
          </cell>
          <cell r="F590" t="str">
            <v>Monitoring</v>
          </cell>
          <cell r="G590" t="str">
            <v>East Midlands</v>
          </cell>
          <cell r="H590" t="str">
            <v>North East Derbyshire</v>
          </cell>
          <cell r="I590" t="str">
            <v>Monitoring</v>
          </cell>
          <cell r="J590" t="str">
            <v>Cars</v>
          </cell>
          <cell r="K590">
            <v>34608</v>
          </cell>
          <cell r="M590">
            <v>442437</v>
          </cell>
          <cell r="N590">
            <v>371488</v>
          </cell>
          <cell r="O590">
            <v>120</v>
          </cell>
          <cell r="P590" t="str">
            <v>SK</v>
          </cell>
          <cell r="Q590" t="str">
            <v>SK 42437 71488</v>
          </cell>
        </row>
        <row r="591">
          <cell r="D591">
            <v>671.1</v>
          </cell>
          <cell r="E591" t="str">
            <v>Blocking B/H</v>
          </cell>
          <cell r="F591" t="str">
            <v>Monitoring</v>
          </cell>
          <cell r="G591" t="str">
            <v>Yorkshire</v>
          </cell>
          <cell r="H591" t="str">
            <v>Yorkshire Zone 1</v>
          </cell>
          <cell r="I591" t="str">
            <v>Monitoring</v>
          </cell>
          <cell r="J591" t="str">
            <v>Area Rising Minewater</v>
          </cell>
          <cell r="K591">
            <v>38148</v>
          </cell>
          <cell r="M591">
            <v>424204</v>
          </cell>
          <cell r="N591">
            <v>414989</v>
          </cell>
          <cell r="O591">
            <v>110</v>
          </cell>
          <cell r="P591" t="str">
            <v>SE</v>
          </cell>
          <cell r="Q591" t="str">
            <v>SE 24204 14989</v>
          </cell>
        </row>
        <row r="592">
          <cell r="D592">
            <v>296.39999999999998</v>
          </cell>
          <cell r="E592" t="str">
            <v>Emlyn Air Shaft</v>
          </cell>
          <cell r="F592" t="str">
            <v>Inactive</v>
          </cell>
          <cell r="G592" t="str">
            <v>South Wales</v>
          </cell>
          <cell r="H592" t="str">
            <v>Upper Loughor Zone</v>
          </cell>
          <cell r="I592" t="str">
            <v>Monitoring</v>
          </cell>
          <cell r="J592" t="str">
            <v xml:space="preserve">Colliery Closed By Coal Authority </v>
          </cell>
          <cell r="K592">
            <v>36069</v>
          </cell>
          <cell r="L592" t="str">
            <v>258213-033</v>
          </cell>
          <cell r="M592">
            <v>258071</v>
          </cell>
          <cell r="N592">
            <v>213227</v>
          </cell>
          <cell r="O592">
            <v>159</v>
          </cell>
          <cell r="P592" t="str">
            <v>SN</v>
          </cell>
          <cell r="Q592" t="str">
            <v>SN 58071 13227</v>
          </cell>
        </row>
        <row r="593">
          <cell r="D593">
            <v>296.5</v>
          </cell>
          <cell r="E593" t="str">
            <v>Emlyn Return Drift</v>
          </cell>
          <cell r="F593" t="str">
            <v>Inactive</v>
          </cell>
          <cell r="G593" t="str">
            <v>South Wales</v>
          </cell>
          <cell r="H593" t="str">
            <v>Upper Loughor Zone</v>
          </cell>
          <cell r="I593" t="str">
            <v>Monitoring</v>
          </cell>
          <cell r="J593" t="str">
            <v xml:space="preserve">Colliery Closed By Coal Authority </v>
          </cell>
          <cell r="K593">
            <v>36069</v>
          </cell>
          <cell r="L593" t="str">
            <v>258213-049/050</v>
          </cell>
          <cell r="M593">
            <v>258311</v>
          </cell>
          <cell r="N593">
            <v>213283</v>
          </cell>
          <cell r="O593">
            <v>159</v>
          </cell>
          <cell r="P593" t="str">
            <v>SN</v>
          </cell>
          <cell r="Q593" t="str">
            <v>SN 58311 13283</v>
          </cell>
        </row>
        <row r="594">
          <cell r="D594">
            <v>296.60000000000002</v>
          </cell>
          <cell r="E594" t="str">
            <v>Emlyn Intake Drift</v>
          </cell>
          <cell r="F594" t="str">
            <v>Inactive</v>
          </cell>
          <cell r="G594" t="str">
            <v>South Wales</v>
          </cell>
          <cell r="H594" t="str">
            <v>Upper Loughor Zone</v>
          </cell>
          <cell r="I594" t="str">
            <v>Monitoring</v>
          </cell>
          <cell r="J594" t="str">
            <v xml:space="preserve">Colliery Closed By Coal Authority </v>
          </cell>
          <cell r="K594">
            <v>36069</v>
          </cell>
          <cell r="M594">
            <v>258352</v>
          </cell>
          <cell r="N594">
            <v>213419</v>
          </cell>
          <cell r="O594">
            <v>159</v>
          </cell>
          <cell r="P594" t="str">
            <v>SN</v>
          </cell>
          <cell r="Q594" t="str">
            <v>SN 58352 13419</v>
          </cell>
        </row>
        <row r="595">
          <cell r="D595">
            <v>32.1</v>
          </cell>
          <cell r="E595" t="str">
            <v>Shaft</v>
          </cell>
          <cell r="F595" t="str">
            <v>Monitoring</v>
          </cell>
          <cell r="G595" t="str">
            <v>Cumbria</v>
          </cell>
          <cell r="H595" t="str">
            <v>Whitehaven</v>
          </cell>
          <cell r="I595" t="str">
            <v>Monitoring</v>
          </cell>
          <cell r="J595" t="str">
            <v>Cars</v>
          </cell>
          <cell r="K595">
            <v>34608</v>
          </cell>
          <cell r="L595" t="str">
            <v>297517-006</v>
          </cell>
          <cell r="M595">
            <v>297234</v>
          </cell>
          <cell r="N595">
            <v>517323</v>
          </cell>
          <cell r="O595">
            <v>89</v>
          </cell>
          <cell r="P595" t="str">
            <v>NX</v>
          </cell>
          <cell r="Q595" t="str">
            <v>NX 97234 17323</v>
          </cell>
        </row>
        <row r="596">
          <cell r="D596">
            <v>403.1</v>
          </cell>
          <cell r="E596" t="str">
            <v>Borehole</v>
          </cell>
          <cell r="F596" t="str">
            <v>Monitoring</v>
          </cell>
          <cell r="G596" t="str">
            <v>West Midlands</v>
          </cell>
          <cell r="H596" t="str">
            <v>North Staffs</v>
          </cell>
          <cell r="I596" t="str">
            <v>Monitoring</v>
          </cell>
          <cell r="J596" t="str">
            <v>Area Rising Minewater</v>
          </cell>
          <cell r="K596">
            <v>36373</v>
          </cell>
          <cell r="M596">
            <v>390008</v>
          </cell>
          <cell r="N596">
            <v>351335</v>
          </cell>
          <cell r="O596">
            <v>118</v>
          </cell>
          <cell r="P596" t="str">
            <v>SJ</v>
          </cell>
          <cell r="Q596" t="str">
            <v>SJ 90008 51335</v>
          </cell>
        </row>
        <row r="597">
          <cell r="D597">
            <v>404.1</v>
          </cell>
          <cell r="E597" t="str">
            <v>Outlet</v>
          </cell>
          <cell r="F597" t="str">
            <v>Monitoring</v>
          </cell>
          <cell r="G597" t="str">
            <v>West Midlands</v>
          </cell>
          <cell r="H597" t="str">
            <v>North Staffs</v>
          </cell>
          <cell r="I597" t="str">
            <v>Monitoring</v>
          </cell>
          <cell r="J597" t="str">
            <v>Area Rising Minewater</v>
          </cell>
          <cell r="K597">
            <v>36373</v>
          </cell>
          <cell r="M597">
            <v>390009</v>
          </cell>
          <cell r="N597">
            <v>351304</v>
          </cell>
          <cell r="O597">
            <v>118</v>
          </cell>
          <cell r="P597" t="str">
            <v>SJ</v>
          </cell>
          <cell r="Q597" t="str">
            <v>SJ 90009 51304</v>
          </cell>
        </row>
        <row r="598">
          <cell r="D598">
            <v>33.1</v>
          </cell>
          <cell r="E598" t="str">
            <v>Green Lane Shaft (No.12 Pit)</v>
          </cell>
          <cell r="F598" t="str">
            <v>Monitoring</v>
          </cell>
          <cell r="G598" t="str">
            <v>North West</v>
          </cell>
          <cell r="H598" t="str">
            <v>Tyldersley Irwell Zone</v>
          </cell>
          <cell r="I598" t="str">
            <v>Monitoring</v>
          </cell>
          <cell r="J598" t="str">
            <v>Cars</v>
          </cell>
          <cell r="K598">
            <v>34608</v>
          </cell>
          <cell r="L598" t="str">
            <v>377407-020</v>
          </cell>
          <cell r="M598">
            <v>377847</v>
          </cell>
          <cell r="N598">
            <v>407015</v>
          </cell>
          <cell r="O598">
            <v>109</v>
          </cell>
          <cell r="P598" t="str">
            <v>SD</v>
          </cell>
          <cell r="Q598" t="str">
            <v>SD 77847 07015</v>
          </cell>
        </row>
        <row r="599">
          <cell r="D599">
            <v>235.1</v>
          </cell>
          <cell r="E599" t="str">
            <v>Shaft discharge</v>
          </cell>
          <cell r="F599" t="str">
            <v>Passive</v>
          </cell>
          <cell r="G599" t="str">
            <v>Cumbria</v>
          </cell>
          <cell r="H599" t="str">
            <v>Maryport-Broughton Moor</v>
          </cell>
          <cell r="I599" t="str">
            <v>Mine Water Treatment</v>
          </cell>
          <cell r="J599" t="str">
            <v>Hazard H156</v>
          </cell>
          <cell r="K599">
            <v>35674</v>
          </cell>
          <cell r="L599" t="str">
            <v>304535-006</v>
          </cell>
          <cell r="M599">
            <v>304177</v>
          </cell>
          <cell r="N599">
            <v>535330</v>
          </cell>
          <cell r="O599">
            <v>89</v>
          </cell>
          <cell r="P599" t="str">
            <v>NY</v>
          </cell>
          <cell r="Q599" t="str">
            <v>NY 04177 35330</v>
          </cell>
        </row>
        <row r="600">
          <cell r="D600">
            <v>235.2</v>
          </cell>
          <cell r="E600" t="str">
            <v>Adit Discharge</v>
          </cell>
          <cell r="F600" t="str">
            <v>Passive</v>
          </cell>
          <cell r="G600" t="str">
            <v>Cumbria</v>
          </cell>
          <cell r="H600" t="str">
            <v>Maryport-Broughton Moor</v>
          </cell>
          <cell r="I600" t="str">
            <v>Mine Water Treatment</v>
          </cell>
          <cell r="J600" t="str">
            <v>Hazard H156</v>
          </cell>
          <cell r="K600">
            <v>35674</v>
          </cell>
          <cell r="L600" t="str">
            <v>304535-003</v>
          </cell>
          <cell r="M600">
            <v>304011</v>
          </cell>
          <cell r="N600">
            <v>535427</v>
          </cell>
          <cell r="O600">
            <v>89</v>
          </cell>
          <cell r="P600" t="str">
            <v>NY</v>
          </cell>
          <cell r="Q600" t="str">
            <v>NY 04011 35427</v>
          </cell>
        </row>
        <row r="601">
          <cell r="D601">
            <v>235.3</v>
          </cell>
          <cell r="E601" t="str">
            <v>Settlement Pond 1 (North) Outflow</v>
          </cell>
          <cell r="F601" t="str">
            <v>Passive</v>
          </cell>
          <cell r="G601" t="str">
            <v>Cumbria</v>
          </cell>
          <cell r="H601" t="str">
            <v>Maryport-Broughton Moor</v>
          </cell>
          <cell r="I601" t="str">
            <v>Mine Water Treatment</v>
          </cell>
          <cell r="J601" t="str">
            <v>Hazard H156</v>
          </cell>
          <cell r="K601">
            <v>35674</v>
          </cell>
          <cell r="M601">
            <v>304150</v>
          </cell>
          <cell r="N601">
            <v>535350</v>
          </cell>
          <cell r="O601">
            <v>89</v>
          </cell>
          <cell r="P601" t="str">
            <v>NY</v>
          </cell>
          <cell r="Q601" t="str">
            <v>NY 04150 35350</v>
          </cell>
        </row>
        <row r="602">
          <cell r="D602">
            <v>235.4</v>
          </cell>
          <cell r="E602" t="str">
            <v>Settlement Pond 2 (South) Outflow</v>
          </cell>
          <cell r="F602" t="str">
            <v>Passive</v>
          </cell>
          <cell r="G602" t="str">
            <v>Cumbria</v>
          </cell>
          <cell r="H602" t="str">
            <v>Maryport-Broughton Moor</v>
          </cell>
          <cell r="I602" t="str">
            <v>Mine Water Treatment</v>
          </cell>
          <cell r="J602" t="str">
            <v>Hazard H156</v>
          </cell>
          <cell r="K602">
            <v>35674</v>
          </cell>
          <cell r="M602">
            <v>304128</v>
          </cell>
          <cell r="N602">
            <v>535310</v>
          </cell>
          <cell r="O602">
            <v>89</v>
          </cell>
          <cell r="P602" t="str">
            <v>NY</v>
          </cell>
          <cell r="Q602" t="str">
            <v>NY 04128 35310</v>
          </cell>
        </row>
        <row r="603">
          <cell r="D603">
            <v>235.5</v>
          </cell>
          <cell r="E603" t="str">
            <v>Reedbed</v>
          </cell>
          <cell r="F603" t="str">
            <v>Passive</v>
          </cell>
          <cell r="G603" t="str">
            <v>Cumbria</v>
          </cell>
          <cell r="H603" t="str">
            <v>Maryport-Broughton Moor</v>
          </cell>
          <cell r="I603" t="str">
            <v>Mine Water Treatment</v>
          </cell>
          <cell r="J603" t="str">
            <v>Hazard H156</v>
          </cell>
          <cell r="K603">
            <v>35674</v>
          </cell>
          <cell r="M603">
            <v>304080</v>
          </cell>
          <cell r="N603">
            <v>535400</v>
          </cell>
          <cell r="O603">
            <v>89</v>
          </cell>
          <cell r="P603" t="str">
            <v>NY</v>
          </cell>
          <cell r="Q603" t="str">
            <v>NY 04080 35400</v>
          </cell>
        </row>
        <row r="604">
          <cell r="D604">
            <v>235.6</v>
          </cell>
          <cell r="E604" t="str">
            <v>Reedbed Vnotch effluent</v>
          </cell>
          <cell r="F604" t="str">
            <v>Passive</v>
          </cell>
          <cell r="G604" t="str">
            <v>Cumbria</v>
          </cell>
          <cell r="H604" t="str">
            <v>Maryport-Broughton Moor</v>
          </cell>
          <cell r="I604" t="str">
            <v>Mine Water Treatment</v>
          </cell>
          <cell r="J604" t="str">
            <v>Hazard H156</v>
          </cell>
          <cell r="K604">
            <v>35674</v>
          </cell>
          <cell r="M604">
            <v>304010</v>
          </cell>
          <cell r="N604">
            <v>535430</v>
          </cell>
          <cell r="O604">
            <v>89</v>
          </cell>
          <cell r="P604" t="str">
            <v>NY</v>
          </cell>
          <cell r="Q604" t="str">
            <v>NY 04010 35430</v>
          </cell>
        </row>
        <row r="605">
          <cell r="D605">
            <v>235.7</v>
          </cell>
          <cell r="E605" t="str">
            <v>Consented Discharge</v>
          </cell>
          <cell r="F605" t="str">
            <v>Passive</v>
          </cell>
          <cell r="G605" t="str">
            <v>Cumbria</v>
          </cell>
          <cell r="H605" t="str">
            <v>Maryport-Broughton Moor</v>
          </cell>
          <cell r="I605" t="str">
            <v>Mine Water Treatment</v>
          </cell>
          <cell r="J605" t="str">
            <v>Hazard H156</v>
          </cell>
          <cell r="K605">
            <v>35674</v>
          </cell>
          <cell r="M605">
            <v>304015</v>
          </cell>
          <cell r="N605">
            <v>535422</v>
          </cell>
          <cell r="O605">
            <v>89</v>
          </cell>
          <cell r="P605" t="str">
            <v>NY</v>
          </cell>
          <cell r="Q605" t="str">
            <v>NY 04015 35422</v>
          </cell>
        </row>
        <row r="606">
          <cell r="D606">
            <v>235.8</v>
          </cell>
          <cell r="E606" t="str">
            <v>Lower Adit Raw 28 Deg V Notch</v>
          </cell>
          <cell r="F606" t="str">
            <v>Passive</v>
          </cell>
          <cell r="G606" t="str">
            <v>Cumbria</v>
          </cell>
          <cell r="H606" t="str">
            <v>Maryport-Broughton Moor</v>
          </cell>
          <cell r="I606" t="str">
            <v>Mine Water Treatment</v>
          </cell>
          <cell r="J606" t="str">
            <v>Hazard H156</v>
          </cell>
          <cell r="K606">
            <v>35674</v>
          </cell>
          <cell r="M606">
            <v>304015</v>
          </cell>
          <cell r="N606">
            <v>535425</v>
          </cell>
          <cell r="O606">
            <v>89</v>
          </cell>
          <cell r="P606" t="str">
            <v>NY</v>
          </cell>
          <cell r="Q606" t="str">
            <v>NY 04015 35425</v>
          </cell>
        </row>
        <row r="607">
          <cell r="D607">
            <v>418.1</v>
          </cell>
          <cell r="E607" t="str">
            <v>Adit</v>
          </cell>
          <cell r="F607" t="str">
            <v>Pumped Passive</v>
          </cell>
          <cell r="G607" t="str">
            <v>East Midlands</v>
          </cell>
          <cell r="H607" t="str">
            <v>Rother / Drone</v>
          </cell>
          <cell r="I607" t="str">
            <v>Mine Water Treatment</v>
          </cell>
          <cell r="J607" t="str">
            <v>Coal Authority Minewater Programme</v>
          </cell>
          <cell r="K607">
            <v>37104</v>
          </cell>
          <cell r="L607" t="str">
            <v>436375-014</v>
          </cell>
          <cell r="M607">
            <v>436399</v>
          </cell>
          <cell r="N607">
            <v>375256</v>
          </cell>
          <cell r="O607">
            <v>119</v>
          </cell>
          <cell r="P607" t="str">
            <v>SK</v>
          </cell>
          <cell r="Q607" t="str">
            <v>SK 36399 75256</v>
          </cell>
        </row>
        <row r="608">
          <cell r="D608">
            <v>418.2</v>
          </cell>
          <cell r="E608" t="str">
            <v>Seepage Pump</v>
          </cell>
          <cell r="F608" t="str">
            <v>Pumped Passive</v>
          </cell>
          <cell r="G608" t="str">
            <v>East Midlands</v>
          </cell>
          <cell r="H608" t="str">
            <v>Rother / Drone</v>
          </cell>
          <cell r="I608" t="str">
            <v>Mine Water Treatment</v>
          </cell>
          <cell r="J608" t="str">
            <v>Coal Authority Minewater Programme</v>
          </cell>
          <cell r="K608">
            <v>37104</v>
          </cell>
          <cell r="M608">
            <v>436387</v>
          </cell>
          <cell r="N608">
            <v>375255</v>
          </cell>
          <cell r="O608">
            <v>119</v>
          </cell>
          <cell r="P608" t="str">
            <v>SK</v>
          </cell>
          <cell r="Q608" t="str">
            <v>SK 36387 75255</v>
          </cell>
        </row>
        <row r="609">
          <cell r="D609">
            <v>418.3</v>
          </cell>
          <cell r="E609" t="str">
            <v>Raw Minewater Pump</v>
          </cell>
          <cell r="F609" t="str">
            <v>Pumped Passive</v>
          </cell>
          <cell r="G609" t="str">
            <v>East Midlands</v>
          </cell>
          <cell r="H609" t="str">
            <v>Rother / Drone</v>
          </cell>
          <cell r="I609" t="str">
            <v>Mine Water Treatment</v>
          </cell>
          <cell r="J609" t="str">
            <v>Coal Authority Minewater Programme</v>
          </cell>
          <cell r="K609">
            <v>37104</v>
          </cell>
          <cell r="M609">
            <v>436396</v>
          </cell>
          <cell r="N609">
            <v>375249</v>
          </cell>
          <cell r="O609">
            <v>119</v>
          </cell>
          <cell r="P609" t="str">
            <v>SK</v>
          </cell>
          <cell r="Q609" t="str">
            <v>SK 36396 75249</v>
          </cell>
        </row>
        <row r="610">
          <cell r="D610">
            <v>418.4</v>
          </cell>
          <cell r="E610" t="str">
            <v>Reed Beds</v>
          </cell>
          <cell r="F610" t="str">
            <v>Pumped Passive</v>
          </cell>
          <cell r="G610" t="str">
            <v>East Midlands</v>
          </cell>
          <cell r="H610" t="str">
            <v>Rother / Drone</v>
          </cell>
          <cell r="I610" t="str">
            <v>Mine Water Treatment</v>
          </cell>
          <cell r="J610" t="str">
            <v>Coal Authority Minewater Programme</v>
          </cell>
          <cell r="K610">
            <v>37104</v>
          </cell>
          <cell r="M610">
            <v>436750</v>
          </cell>
          <cell r="N610">
            <v>374970</v>
          </cell>
          <cell r="O610">
            <v>119</v>
          </cell>
          <cell r="P610" t="str">
            <v>SK</v>
          </cell>
          <cell r="Q610" t="str">
            <v>SK 36750 74970</v>
          </cell>
        </row>
        <row r="611">
          <cell r="D611">
            <v>418.5</v>
          </cell>
          <cell r="E611" t="str">
            <v>Consented Discharge</v>
          </cell>
          <cell r="F611" t="str">
            <v>Pumped Passive</v>
          </cell>
          <cell r="G611" t="str">
            <v>East Midlands</v>
          </cell>
          <cell r="H611" t="str">
            <v>Rother / Drone</v>
          </cell>
          <cell r="I611" t="str">
            <v>Mine Water Treatment</v>
          </cell>
          <cell r="J611" t="str">
            <v>Coal Authority Minewater Programme</v>
          </cell>
          <cell r="K611">
            <v>37104</v>
          </cell>
          <cell r="M611">
            <v>436770</v>
          </cell>
          <cell r="N611">
            <v>375039</v>
          </cell>
          <cell r="O611">
            <v>119</v>
          </cell>
          <cell r="P611" t="str">
            <v>SK</v>
          </cell>
          <cell r="Q611" t="str">
            <v>SK 36770 75039</v>
          </cell>
        </row>
        <row r="612">
          <cell r="D612">
            <v>418.6</v>
          </cell>
          <cell r="E612" t="str">
            <v>Reed Bed 1 Outflow to Reed Bed 2</v>
          </cell>
          <cell r="F612" t="str">
            <v>Pumped Passive</v>
          </cell>
          <cell r="G612" t="str">
            <v>East Midlands</v>
          </cell>
          <cell r="H612" t="str">
            <v>Rother / Drone</v>
          </cell>
          <cell r="I612" t="str">
            <v>Mine Water Treatment</v>
          </cell>
          <cell r="J612" t="str">
            <v>Coal Authority Minewater Programme</v>
          </cell>
          <cell r="K612">
            <v>37104</v>
          </cell>
          <cell r="M612">
            <v>436770</v>
          </cell>
          <cell r="N612">
            <v>375039</v>
          </cell>
          <cell r="O612">
            <v>119</v>
          </cell>
          <cell r="P612" t="str">
            <v>SK</v>
          </cell>
          <cell r="Q612" t="str">
            <v>SK 36770 75039</v>
          </cell>
        </row>
        <row r="613">
          <cell r="D613">
            <v>418.7</v>
          </cell>
          <cell r="E613" t="str">
            <v>Reed Bed 2 Outflow to Reed Bed 3</v>
          </cell>
          <cell r="F613" t="str">
            <v>Pumped Passive</v>
          </cell>
          <cell r="G613" t="str">
            <v>East Midlands</v>
          </cell>
          <cell r="H613" t="str">
            <v>Rother / Drone</v>
          </cell>
          <cell r="I613" t="str">
            <v>Mine Water Treatment</v>
          </cell>
          <cell r="J613" t="str">
            <v>Coal Authority Minewater Programme</v>
          </cell>
          <cell r="K613">
            <v>37104</v>
          </cell>
          <cell r="M613">
            <v>436770</v>
          </cell>
          <cell r="N613">
            <v>375039</v>
          </cell>
          <cell r="O613">
            <v>119</v>
          </cell>
          <cell r="P613" t="str">
            <v>SK</v>
          </cell>
          <cell r="Q613" t="str">
            <v>SK 36770 75039</v>
          </cell>
        </row>
        <row r="614">
          <cell r="D614">
            <v>418.8</v>
          </cell>
          <cell r="E614" t="str">
            <v>Reed Bed 3 Outflow to Reed Bed 4</v>
          </cell>
          <cell r="F614" t="str">
            <v>Pumped Passive</v>
          </cell>
          <cell r="G614" t="str">
            <v>East Midlands</v>
          </cell>
          <cell r="H614" t="str">
            <v>Rother / Drone</v>
          </cell>
          <cell r="I614" t="str">
            <v>Mine Water Treatment</v>
          </cell>
          <cell r="J614" t="str">
            <v>Coal Authority Minewater Programme</v>
          </cell>
          <cell r="K614">
            <v>37104</v>
          </cell>
          <cell r="M614">
            <v>436770</v>
          </cell>
          <cell r="N614">
            <v>375039</v>
          </cell>
          <cell r="O614">
            <v>119</v>
          </cell>
          <cell r="P614" t="str">
            <v>SK</v>
          </cell>
          <cell r="Q614" t="str">
            <v>SK 36770 75039</v>
          </cell>
        </row>
        <row r="615">
          <cell r="D615">
            <v>743.1</v>
          </cell>
          <cell r="E615" t="str">
            <v>Raw Discharge</v>
          </cell>
          <cell r="F615" t="str">
            <v>Passive</v>
          </cell>
          <cell r="G615" t="str">
            <v>North West</v>
          </cell>
          <cell r="H615" t="str">
            <v>Ashton under Lyme</v>
          </cell>
          <cell r="I615" t="str">
            <v>Mine Water Treatment</v>
          </cell>
          <cell r="J615" t="str">
            <v>Coal Authority Minewater Programme</v>
          </cell>
          <cell r="K615">
            <v>39587</v>
          </cell>
          <cell r="M615">
            <v>393555</v>
          </cell>
          <cell r="N615">
            <v>401925</v>
          </cell>
          <cell r="O615">
            <v>109</v>
          </cell>
          <cell r="P615" t="str">
            <v>SD</v>
          </cell>
          <cell r="Q615" t="str">
            <v>SD 93555 01925</v>
          </cell>
        </row>
        <row r="616">
          <cell r="D616">
            <v>743.2</v>
          </cell>
          <cell r="E616" t="str">
            <v>Reedbed Discharge</v>
          </cell>
          <cell r="F616" t="str">
            <v>Passive</v>
          </cell>
          <cell r="G616" t="str">
            <v>North West</v>
          </cell>
          <cell r="H616" t="str">
            <v>Ashton under Lyme</v>
          </cell>
          <cell r="I616" t="str">
            <v>Mine Water Treatment</v>
          </cell>
          <cell r="J616" t="str">
            <v>Coal Authority Minewater Programme</v>
          </cell>
          <cell r="K616">
            <v>39587</v>
          </cell>
          <cell r="M616">
            <v>393490</v>
          </cell>
          <cell r="N616">
            <v>401870</v>
          </cell>
          <cell r="O616">
            <v>109</v>
          </cell>
          <cell r="P616" t="str">
            <v>SD</v>
          </cell>
          <cell r="Q616" t="str">
            <v>SD 93490 01870</v>
          </cell>
        </row>
        <row r="617">
          <cell r="D617">
            <v>743.3</v>
          </cell>
          <cell r="E617" t="str">
            <v>River Medlock at Fennyfield Bridge</v>
          </cell>
          <cell r="F617" t="str">
            <v>Passive</v>
          </cell>
          <cell r="G617" t="str">
            <v>North West</v>
          </cell>
          <cell r="H617" t="str">
            <v>Ashton under Lyme</v>
          </cell>
          <cell r="I617" t="str">
            <v>Mine Water Treatment</v>
          </cell>
          <cell r="J617" t="str">
            <v>Coal Authority Minewater Programme</v>
          </cell>
          <cell r="K617">
            <v>39587</v>
          </cell>
          <cell r="M617">
            <v>393500</v>
          </cell>
          <cell r="N617">
            <v>401760</v>
          </cell>
          <cell r="O617">
            <v>109</v>
          </cell>
          <cell r="P617" t="str">
            <v>SD</v>
          </cell>
          <cell r="Q617" t="str">
            <v>SD 93500 01760</v>
          </cell>
        </row>
        <row r="618">
          <cell r="D618">
            <v>743.4</v>
          </cell>
          <cell r="E618" t="str">
            <v>Fairbottom Bob’s Shaft North</v>
          </cell>
          <cell r="F618" t="str">
            <v>Passive</v>
          </cell>
          <cell r="G618" t="str">
            <v>North West</v>
          </cell>
          <cell r="H618" t="str">
            <v>Ashton under Lyme</v>
          </cell>
          <cell r="I618" t="str">
            <v>Mine Water Treatment</v>
          </cell>
          <cell r="J618" t="str">
            <v>Coal Authority Minewater Programme</v>
          </cell>
          <cell r="K618">
            <v>39587</v>
          </cell>
          <cell r="L618" t="str">
            <v>393401-031</v>
          </cell>
          <cell r="M618">
            <v>393571</v>
          </cell>
          <cell r="N618">
            <v>401967</v>
          </cell>
          <cell r="O618">
            <v>109</v>
          </cell>
          <cell r="P618" t="str">
            <v>SD</v>
          </cell>
          <cell r="Q618" t="str">
            <v>SD 93571 01967</v>
          </cell>
        </row>
        <row r="619">
          <cell r="D619">
            <v>743.5</v>
          </cell>
          <cell r="E619" t="str">
            <v>Fairbottom Bob’s Shaft South</v>
          </cell>
          <cell r="F619" t="str">
            <v>Passive</v>
          </cell>
          <cell r="G619" t="str">
            <v>North West</v>
          </cell>
          <cell r="H619" t="str">
            <v>Ashton under Lyme</v>
          </cell>
          <cell r="I619" t="str">
            <v>Mine Water Treatment</v>
          </cell>
          <cell r="J619" t="str">
            <v>Coal Authority Minewater Programme</v>
          </cell>
          <cell r="K619">
            <v>39587</v>
          </cell>
          <cell r="L619" t="str">
            <v>393401-032</v>
          </cell>
          <cell r="M619">
            <v>393578</v>
          </cell>
          <cell r="N619">
            <v>401965</v>
          </cell>
          <cell r="O619">
            <v>109</v>
          </cell>
          <cell r="P619" t="str">
            <v>SD</v>
          </cell>
          <cell r="Q619" t="str">
            <v>SD 93578 01965</v>
          </cell>
        </row>
        <row r="620">
          <cell r="D620">
            <v>743.6</v>
          </cell>
          <cell r="E620" t="str">
            <v>River Inflow (upstream)</v>
          </cell>
          <cell r="F620" t="str">
            <v>Passive</v>
          </cell>
          <cell r="G620" t="str">
            <v>North West</v>
          </cell>
          <cell r="H620" t="str">
            <v>Ashton under Lyme</v>
          </cell>
          <cell r="I620" t="str">
            <v>Mine Water Treatment</v>
          </cell>
          <cell r="J620" t="str">
            <v>Coal Authority Minewater Programme</v>
          </cell>
          <cell r="K620">
            <v>39587</v>
          </cell>
          <cell r="M620">
            <v>393525</v>
          </cell>
          <cell r="N620">
            <v>401910</v>
          </cell>
          <cell r="O620">
            <v>109</v>
          </cell>
          <cell r="P620" t="str">
            <v>SD</v>
          </cell>
          <cell r="Q620" t="str">
            <v>SD 93525 01910</v>
          </cell>
        </row>
        <row r="621">
          <cell r="D621">
            <v>685.1</v>
          </cell>
          <cell r="E621" t="str">
            <v>Borehole</v>
          </cell>
          <cell r="F621" t="str">
            <v>Monitoring</v>
          </cell>
          <cell r="G621" t="str">
            <v>Cumbria</v>
          </cell>
          <cell r="H621" t="str">
            <v>Maryport-Broughton Moor</v>
          </cell>
          <cell r="I621" t="str">
            <v>Monitoring</v>
          </cell>
          <cell r="J621" t="str">
            <v>Public Safety</v>
          </cell>
          <cell r="K621">
            <v>38358</v>
          </cell>
          <cell r="M621">
            <v>304251</v>
          </cell>
          <cell r="N621">
            <v>535275</v>
          </cell>
          <cell r="O621">
            <v>89</v>
          </cell>
          <cell r="P621" t="str">
            <v>NY</v>
          </cell>
          <cell r="Q621" t="str">
            <v>NY 04251 35275</v>
          </cell>
        </row>
        <row r="622">
          <cell r="D622">
            <v>772.1</v>
          </cell>
          <cell r="E622" t="str">
            <v>Aquifer Borehole</v>
          </cell>
          <cell r="F622" t="str">
            <v>Monitoring</v>
          </cell>
          <cell r="G622" t="str">
            <v>North East</v>
          </cell>
          <cell r="H622" t="str">
            <v>South Durham</v>
          </cell>
          <cell r="I622" t="str">
            <v>Monitoring</v>
          </cell>
          <cell r="J622" t="str">
            <v>Investigation of plume</v>
          </cell>
          <cell r="K622">
            <v>40711</v>
          </cell>
          <cell r="M622">
            <v>436097</v>
          </cell>
          <cell r="N622">
            <v>531799</v>
          </cell>
          <cell r="O622">
            <v>93</v>
          </cell>
          <cell r="P622" t="str">
            <v>NZ</v>
          </cell>
          <cell r="Q622" t="str">
            <v>NZ 36097 31799</v>
          </cell>
        </row>
        <row r="623">
          <cell r="D623">
            <v>772.2</v>
          </cell>
          <cell r="E623" t="str">
            <v>No1 Shaft Borehole</v>
          </cell>
          <cell r="F623" t="str">
            <v>Monitoring</v>
          </cell>
          <cell r="G623" t="str">
            <v>North East</v>
          </cell>
          <cell r="H623" t="str">
            <v>South Durham</v>
          </cell>
          <cell r="I623" t="str">
            <v>Monitoring</v>
          </cell>
          <cell r="J623" t="str">
            <v>Investigation of plume</v>
          </cell>
          <cell r="K623">
            <v>40711</v>
          </cell>
          <cell r="L623" t="str">
            <v>436531-002</v>
          </cell>
          <cell r="M623">
            <v>436107</v>
          </cell>
          <cell r="N623">
            <v>531804</v>
          </cell>
          <cell r="O623">
            <v>93</v>
          </cell>
          <cell r="P623" t="str">
            <v>NZ</v>
          </cell>
          <cell r="Q623" t="str">
            <v>NZ 36107 31804</v>
          </cell>
        </row>
        <row r="624">
          <cell r="D624">
            <v>772.3</v>
          </cell>
          <cell r="E624" t="str">
            <v>Harvey Seam Borehole</v>
          </cell>
          <cell r="F624" t="str">
            <v>Monitoring</v>
          </cell>
          <cell r="G624" t="str">
            <v>North East</v>
          </cell>
          <cell r="H624" t="str">
            <v>South Durham</v>
          </cell>
          <cell r="I624" t="str">
            <v>Monitoring</v>
          </cell>
          <cell r="J624" t="str">
            <v>Investigation of plume</v>
          </cell>
          <cell r="K624">
            <v>40711</v>
          </cell>
          <cell r="M624">
            <v>436089</v>
          </cell>
          <cell r="N624">
            <v>531811</v>
          </cell>
          <cell r="O624">
            <v>93</v>
          </cell>
          <cell r="P624" t="str">
            <v>NZ</v>
          </cell>
          <cell r="Q624" t="str">
            <v>NZ 36089 31811</v>
          </cell>
        </row>
        <row r="625">
          <cell r="D625">
            <v>642.1</v>
          </cell>
          <cell r="E625" t="str">
            <v>Halifax Hards B/H</v>
          </cell>
          <cell r="F625" t="str">
            <v>Monitoring</v>
          </cell>
          <cell r="G625" t="str">
            <v>Yorkshire</v>
          </cell>
          <cell r="H625" t="str">
            <v>Porter Don</v>
          </cell>
          <cell r="I625" t="str">
            <v>Monitoring</v>
          </cell>
          <cell r="J625" t="str">
            <v>Area Rising Minewater</v>
          </cell>
          <cell r="K625">
            <v>37977</v>
          </cell>
          <cell r="M625">
            <v>420927</v>
          </cell>
          <cell r="N625">
            <v>403416</v>
          </cell>
          <cell r="O625">
            <v>110</v>
          </cell>
          <cell r="P625" t="str">
            <v>SE</v>
          </cell>
          <cell r="Q625" t="str">
            <v>SE 20927 03416</v>
          </cell>
        </row>
        <row r="626">
          <cell r="D626">
            <v>108.1</v>
          </cell>
          <cell r="E626" t="str">
            <v>Drift Borehole</v>
          </cell>
          <cell r="F626" t="str">
            <v>Monitoring</v>
          </cell>
          <cell r="G626" t="str">
            <v>East Midlands</v>
          </cell>
          <cell r="H626" t="str">
            <v>North East Derbyshire</v>
          </cell>
          <cell r="I626" t="str">
            <v>Monitoring</v>
          </cell>
          <cell r="J626" t="str">
            <v>Cars</v>
          </cell>
          <cell r="K626">
            <v>34790</v>
          </cell>
          <cell r="L626" t="str">
            <v>443378-002</v>
          </cell>
          <cell r="M626">
            <v>443860</v>
          </cell>
          <cell r="N626">
            <v>378806</v>
          </cell>
          <cell r="O626">
            <v>120</v>
          </cell>
          <cell r="P626" t="str">
            <v>SK</v>
          </cell>
          <cell r="Q626" t="str">
            <v>SK 43860 78806</v>
          </cell>
        </row>
        <row r="627">
          <cell r="D627">
            <v>194.1</v>
          </cell>
          <cell r="E627" t="str">
            <v>No.1 Shaft (New Hard)</v>
          </cell>
          <cell r="F627" t="str">
            <v>Monitoring</v>
          </cell>
          <cell r="G627" t="str">
            <v>Yorkshire</v>
          </cell>
          <cell r="H627" t="str">
            <v>Yorkshire Zone 1</v>
          </cell>
          <cell r="I627" t="str">
            <v>Monitoring</v>
          </cell>
          <cell r="J627" t="str">
            <v>Area Rising Minewater</v>
          </cell>
          <cell r="K627">
            <v>35521</v>
          </cell>
          <cell r="L627" t="str">
            <v>425415-001</v>
          </cell>
          <cell r="M627">
            <v>425460</v>
          </cell>
          <cell r="N627">
            <v>415014</v>
          </cell>
          <cell r="O627">
            <v>110</v>
          </cell>
          <cell r="P627" t="str">
            <v>SE</v>
          </cell>
          <cell r="Q627" t="str">
            <v>SE 25460 15014</v>
          </cell>
        </row>
        <row r="628">
          <cell r="D628">
            <v>194.2</v>
          </cell>
          <cell r="E628" t="str">
            <v>No.2 Shaft (Pumping)</v>
          </cell>
          <cell r="F628" t="str">
            <v>Monitoring</v>
          </cell>
          <cell r="G628" t="str">
            <v>Yorkshire</v>
          </cell>
          <cell r="H628" t="str">
            <v>Yorkshire Zone 1</v>
          </cell>
          <cell r="I628" t="str">
            <v>Monitoring</v>
          </cell>
          <cell r="J628" t="str">
            <v>Area Rising Minewater</v>
          </cell>
          <cell r="K628">
            <v>35521</v>
          </cell>
          <cell r="L628" t="str">
            <v>425414-001</v>
          </cell>
          <cell r="M628">
            <v>425476</v>
          </cell>
          <cell r="N628">
            <v>414996</v>
          </cell>
          <cell r="O628">
            <v>110</v>
          </cell>
          <cell r="P628" t="str">
            <v>SE</v>
          </cell>
          <cell r="Q628" t="str">
            <v>SE 25476 14996</v>
          </cell>
        </row>
        <row r="629">
          <cell r="D629">
            <v>194.3</v>
          </cell>
          <cell r="E629" t="str">
            <v>No.3 Shaft (New Hards)</v>
          </cell>
          <cell r="F629" t="str">
            <v>Monitoring</v>
          </cell>
          <cell r="G629" t="str">
            <v>Yorkshire</v>
          </cell>
          <cell r="H629" t="str">
            <v>Yorkshire Zone 1</v>
          </cell>
          <cell r="I629" t="str">
            <v>Monitoring</v>
          </cell>
          <cell r="J629" t="str">
            <v>Area Rising Minewater</v>
          </cell>
          <cell r="K629">
            <v>35521</v>
          </cell>
          <cell r="L629" t="str">
            <v>425414-002</v>
          </cell>
          <cell r="M629">
            <v>425459</v>
          </cell>
          <cell r="N629">
            <v>414979</v>
          </cell>
          <cell r="O629">
            <v>110</v>
          </cell>
          <cell r="P629" t="str">
            <v>SE</v>
          </cell>
          <cell r="Q629" t="str">
            <v>SE 25459 14979</v>
          </cell>
        </row>
        <row r="630">
          <cell r="D630">
            <v>194.4</v>
          </cell>
          <cell r="E630" t="str">
            <v>Discharge</v>
          </cell>
          <cell r="F630" t="str">
            <v>Monitoring</v>
          </cell>
          <cell r="G630" t="str">
            <v>Yorkshire</v>
          </cell>
          <cell r="H630" t="str">
            <v>Yorkshire Zone 1</v>
          </cell>
          <cell r="I630" t="str">
            <v>Monitoring</v>
          </cell>
          <cell r="J630" t="str">
            <v>Area Rising Minewater</v>
          </cell>
          <cell r="K630">
            <v>35521</v>
          </cell>
          <cell r="M630">
            <v>425400</v>
          </cell>
          <cell r="N630">
            <v>415100</v>
          </cell>
          <cell r="O630">
            <v>110</v>
          </cell>
          <cell r="P630" t="str">
            <v>SE</v>
          </cell>
          <cell r="Q630" t="str">
            <v>SE 25400 15100</v>
          </cell>
        </row>
        <row r="631">
          <cell r="D631">
            <v>420.1</v>
          </cell>
          <cell r="E631" t="str">
            <v>North Shaft</v>
          </cell>
          <cell r="F631" t="str">
            <v>Monitoring</v>
          </cell>
          <cell r="G631" t="str">
            <v>Yorkshire</v>
          </cell>
          <cell r="H631" t="str">
            <v>Yorkshire Zone 10</v>
          </cell>
          <cell r="I631" t="str">
            <v>Monitoring</v>
          </cell>
          <cell r="J631" t="str">
            <v>Hazard</v>
          </cell>
          <cell r="K631">
            <v>36669</v>
          </cell>
          <cell r="L631" t="str">
            <v>421414-004?</v>
          </cell>
          <cell r="M631">
            <v>421502</v>
          </cell>
          <cell r="N631">
            <v>414821</v>
          </cell>
          <cell r="O631">
            <v>110</v>
          </cell>
          <cell r="P631" t="str">
            <v>SE</v>
          </cell>
          <cell r="Q631" t="str">
            <v>SE 21502 14821</v>
          </cell>
        </row>
        <row r="632">
          <cell r="D632">
            <v>420.2</v>
          </cell>
          <cell r="E632" t="str">
            <v>South Shaft</v>
          </cell>
          <cell r="F632" t="str">
            <v>Monitoring</v>
          </cell>
          <cell r="G632" t="str">
            <v>Yorkshire</v>
          </cell>
          <cell r="H632" t="str">
            <v>Yorkshire Zone 10</v>
          </cell>
          <cell r="I632" t="str">
            <v>Monitoring</v>
          </cell>
          <cell r="J632" t="str">
            <v>Hazard</v>
          </cell>
          <cell r="K632">
            <v>36669</v>
          </cell>
          <cell r="L632" t="str">
            <v>421414-009?</v>
          </cell>
          <cell r="M632">
            <v>421437</v>
          </cell>
          <cell r="N632">
            <v>414722</v>
          </cell>
          <cell r="O632">
            <v>110</v>
          </cell>
          <cell r="P632" t="str">
            <v>SE</v>
          </cell>
          <cell r="Q632" t="str">
            <v>SE 21437 14722</v>
          </cell>
        </row>
        <row r="633">
          <cell r="D633">
            <v>160.1</v>
          </cell>
          <cell r="E633" t="str">
            <v>No.1 Shaft</v>
          </cell>
          <cell r="F633" t="str">
            <v>Monitoring</v>
          </cell>
          <cell r="G633" t="str">
            <v>West Midlands</v>
          </cell>
          <cell r="H633" t="str">
            <v>North Staffs</v>
          </cell>
          <cell r="I633" t="str">
            <v>Monitoring</v>
          </cell>
          <cell r="J633" t="str">
            <v>Cars</v>
          </cell>
          <cell r="K633">
            <v>35339</v>
          </cell>
          <cell r="L633" t="str">
            <v>391341-001</v>
          </cell>
          <cell r="M633">
            <v>391527</v>
          </cell>
          <cell r="N633">
            <v>341920</v>
          </cell>
          <cell r="O633">
            <v>118</v>
          </cell>
          <cell r="P633" t="str">
            <v>SJ</v>
          </cell>
          <cell r="Q633" t="str">
            <v>SJ 91527 41920</v>
          </cell>
        </row>
        <row r="634">
          <cell r="D634">
            <v>160.19999999999999</v>
          </cell>
          <cell r="E634" t="str">
            <v>No.2 Shaft</v>
          </cell>
          <cell r="F634" t="str">
            <v>Monitoring</v>
          </cell>
          <cell r="G634" t="str">
            <v>West Midlands</v>
          </cell>
          <cell r="H634" t="str">
            <v>North Staffs</v>
          </cell>
          <cell r="I634" t="str">
            <v>Monitoring</v>
          </cell>
          <cell r="J634" t="str">
            <v>Cars</v>
          </cell>
          <cell r="K634">
            <v>35339</v>
          </cell>
          <cell r="L634" t="str">
            <v>391341-002</v>
          </cell>
          <cell r="M634">
            <v>391491</v>
          </cell>
          <cell r="N634">
            <v>341886</v>
          </cell>
          <cell r="O634">
            <v>118</v>
          </cell>
          <cell r="P634" t="str">
            <v>SJ</v>
          </cell>
          <cell r="Q634" t="str">
            <v>SJ 91491 41886</v>
          </cell>
        </row>
        <row r="635">
          <cell r="D635">
            <v>160.30000000000001</v>
          </cell>
          <cell r="E635" t="str">
            <v>No.3 Shaft</v>
          </cell>
          <cell r="F635" t="str">
            <v>Monitoring</v>
          </cell>
          <cell r="G635" t="str">
            <v>West Midlands</v>
          </cell>
          <cell r="H635" t="str">
            <v>North Staffs</v>
          </cell>
          <cell r="I635" t="str">
            <v>Monitoring</v>
          </cell>
          <cell r="J635" t="str">
            <v>Cars</v>
          </cell>
          <cell r="K635">
            <v>35339</v>
          </cell>
          <cell r="L635" t="str">
            <v>391341-003</v>
          </cell>
          <cell r="M635">
            <v>391537</v>
          </cell>
          <cell r="N635">
            <v>341835</v>
          </cell>
          <cell r="O635">
            <v>118</v>
          </cell>
          <cell r="P635" t="str">
            <v>SJ</v>
          </cell>
          <cell r="Q635" t="str">
            <v>SJ 91537 41835</v>
          </cell>
        </row>
        <row r="636">
          <cell r="D636">
            <v>160.4</v>
          </cell>
          <cell r="E636" t="str">
            <v>Borehole</v>
          </cell>
          <cell r="F636" t="str">
            <v>Monitoring</v>
          </cell>
          <cell r="G636" t="str">
            <v>West Midlands</v>
          </cell>
          <cell r="H636" t="str">
            <v>North Staffs</v>
          </cell>
          <cell r="I636" t="str">
            <v>Monitoring</v>
          </cell>
          <cell r="J636" t="str">
            <v>Cars</v>
          </cell>
          <cell r="K636">
            <v>35339</v>
          </cell>
          <cell r="M636">
            <v>391524</v>
          </cell>
          <cell r="N636">
            <v>341902</v>
          </cell>
          <cell r="O636">
            <v>118</v>
          </cell>
          <cell r="P636" t="str">
            <v>SJ</v>
          </cell>
          <cell r="Q636" t="str">
            <v>SJ 91524 41902</v>
          </cell>
        </row>
        <row r="637">
          <cell r="D637">
            <v>786.1</v>
          </cell>
          <cell r="E637" t="str">
            <v>Venerable Shaft</v>
          </cell>
          <cell r="F637" t="str">
            <v>Monitoring</v>
          </cell>
          <cell r="G637" t="str">
            <v>Scotland</v>
          </cell>
          <cell r="H637" t="str">
            <v>East Fife</v>
          </cell>
          <cell r="I637" t="str">
            <v>Monitoring</v>
          </cell>
          <cell r="J637" t="str">
            <v>Area Rising</v>
          </cell>
          <cell r="K637">
            <v>41410</v>
          </cell>
          <cell r="L637" t="str">
            <v>315688-011</v>
          </cell>
          <cell r="M637">
            <v>315353</v>
          </cell>
          <cell r="N637">
            <v>688462</v>
          </cell>
          <cell r="O637">
            <v>65</v>
          </cell>
          <cell r="P637" t="str">
            <v>NT</v>
          </cell>
          <cell r="Q637" t="str">
            <v>NT 15353 88462</v>
          </cell>
        </row>
        <row r="638">
          <cell r="D638">
            <v>587.1</v>
          </cell>
          <cell r="E638" t="str">
            <v>Adit</v>
          </cell>
          <cell r="F638" t="str">
            <v>Monitoring</v>
          </cell>
          <cell r="G638" t="str">
            <v>Scotland</v>
          </cell>
          <cell r="H638" t="str">
            <v>East Fife</v>
          </cell>
          <cell r="I638" t="str">
            <v>Design Mine Water Treatment</v>
          </cell>
          <cell r="J638" t="str">
            <v>Coal Authority Minewater Programme</v>
          </cell>
          <cell r="K638">
            <v>37522</v>
          </cell>
          <cell r="L638" t="str">
            <v>314685-010</v>
          </cell>
          <cell r="M638">
            <v>314755</v>
          </cell>
          <cell r="N638">
            <v>685245</v>
          </cell>
          <cell r="O638">
            <v>65</v>
          </cell>
          <cell r="P638" t="str">
            <v>NT</v>
          </cell>
          <cell r="Q638" t="str">
            <v>NT 14755 85245</v>
          </cell>
        </row>
        <row r="639">
          <cell r="D639">
            <v>584.1</v>
          </cell>
          <cell r="E639" t="str">
            <v>Shaft</v>
          </cell>
          <cell r="F639" t="str">
            <v>Monitoring</v>
          </cell>
          <cell r="G639" t="str">
            <v>Scotland</v>
          </cell>
          <cell r="H639" t="str">
            <v>East Fife</v>
          </cell>
          <cell r="I639" t="str">
            <v>Monitoring</v>
          </cell>
          <cell r="J639" t="str">
            <v>Area Rising Minewater</v>
          </cell>
          <cell r="K639">
            <v>37522</v>
          </cell>
          <cell r="L639" t="str">
            <v>315688-021</v>
          </cell>
          <cell r="M639">
            <v>315356</v>
          </cell>
          <cell r="N639">
            <v>688166</v>
          </cell>
          <cell r="O639">
            <v>65</v>
          </cell>
          <cell r="P639" t="str">
            <v>NT</v>
          </cell>
          <cell r="Q639" t="str">
            <v>NT 15356 88166</v>
          </cell>
        </row>
        <row r="640">
          <cell r="D640">
            <v>583.1</v>
          </cell>
          <cell r="E640" t="str">
            <v>Shaft</v>
          </cell>
          <cell r="F640" t="str">
            <v>Monitoring</v>
          </cell>
          <cell r="G640" t="str">
            <v>Scotland</v>
          </cell>
          <cell r="H640" t="str">
            <v>East Fife</v>
          </cell>
          <cell r="I640" t="str">
            <v>Monitoring</v>
          </cell>
          <cell r="J640" t="str">
            <v>Area Rising Minewater</v>
          </cell>
          <cell r="K640">
            <v>37522</v>
          </cell>
          <cell r="L640" t="str">
            <v>315686-008</v>
          </cell>
          <cell r="M640">
            <v>315125</v>
          </cell>
          <cell r="N640">
            <v>686867</v>
          </cell>
          <cell r="O640">
            <v>65</v>
          </cell>
          <cell r="P640" t="str">
            <v>NT</v>
          </cell>
          <cell r="Q640" t="str">
            <v>NT 15125 86867</v>
          </cell>
        </row>
        <row r="641">
          <cell r="D641">
            <v>580.1</v>
          </cell>
          <cell r="E641" t="str">
            <v>Shaft</v>
          </cell>
          <cell r="F641" t="str">
            <v>Monitoring</v>
          </cell>
          <cell r="G641" t="str">
            <v>Scotland</v>
          </cell>
          <cell r="H641" t="str">
            <v>East Fife</v>
          </cell>
          <cell r="I641" t="str">
            <v>Monitoring</v>
          </cell>
          <cell r="J641" t="str">
            <v>Area Rising Minewater</v>
          </cell>
          <cell r="K641">
            <v>37522</v>
          </cell>
          <cell r="L641" t="str">
            <v>314685-006</v>
          </cell>
          <cell r="M641">
            <v>314887</v>
          </cell>
          <cell r="N641">
            <v>685514</v>
          </cell>
          <cell r="O641">
            <v>65</v>
          </cell>
          <cell r="P641" t="str">
            <v>NT</v>
          </cell>
          <cell r="Q641" t="str">
            <v>NT 14887 85514</v>
          </cell>
        </row>
        <row r="642">
          <cell r="D642">
            <v>581.1</v>
          </cell>
          <cell r="E642" t="str">
            <v>Shaft</v>
          </cell>
          <cell r="F642" t="str">
            <v>Monitoring</v>
          </cell>
          <cell r="G642" t="str">
            <v>Scotland</v>
          </cell>
          <cell r="H642" t="str">
            <v>East Fife</v>
          </cell>
          <cell r="I642" t="str">
            <v>Monitoring</v>
          </cell>
          <cell r="J642" t="str">
            <v>Area Rising Minewater</v>
          </cell>
          <cell r="K642">
            <v>37522</v>
          </cell>
          <cell r="L642" t="str">
            <v>314685-004</v>
          </cell>
          <cell r="M642">
            <v>314973</v>
          </cell>
          <cell r="N642">
            <v>685658</v>
          </cell>
          <cell r="O642">
            <v>65</v>
          </cell>
          <cell r="P642" t="str">
            <v>NT</v>
          </cell>
          <cell r="Q642" t="str">
            <v>NT 14973 85658</v>
          </cell>
        </row>
        <row r="643">
          <cell r="D643">
            <v>582.1</v>
          </cell>
          <cell r="E643" t="str">
            <v>Shaft</v>
          </cell>
          <cell r="F643" t="str">
            <v>Monitoring</v>
          </cell>
          <cell r="G643" t="str">
            <v>Scotland</v>
          </cell>
          <cell r="H643" t="str">
            <v>East Fife</v>
          </cell>
          <cell r="I643" t="str">
            <v>Monitoring</v>
          </cell>
          <cell r="J643" t="str">
            <v>Area Rising Minewater</v>
          </cell>
          <cell r="K643">
            <v>37522</v>
          </cell>
          <cell r="L643" t="str">
            <v>314686-001</v>
          </cell>
          <cell r="M643">
            <v>314988</v>
          </cell>
          <cell r="N643">
            <v>686057</v>
          </cell>
          <cell r="O643">
            <v>65</v>
          </cell>
          <cell r="P643" t="str">
            <v>NT</v>
          </cell>
          <cell r="Q643" t="str">
            <v>NT 14988 86057</v>
          </cell>
        </row>
        <row r="644">
          <cell r="D644">
            <v>588.1</v>
          </cell>
          <cell r="E644" t="str">
            <v>Discharge</v>
          </cell>
          <cell r="F644" t="str">
            <v>Monitoring</v>
          </cell>
          <cell r="G644" t="str">
            <v>Scotland</v>
          </cell>
          <cell r="H644" t="str">
            <v>East Fife</v>
          </cell>
          <cell r="I644" t="str">
            <v>Design Mine Water Treatment</v>
          </cell>
          <cell r="J644" t="str">
            <v>Coal Authority Minewater Programme</v>
          </cell>
          <cell r="K644">
            <v>37522</v>
          </cell>
          <cell r="L644" t="str">
            <v>Not in MRSDS</v>
          </cell>
          <cell r="M644">
            <v>314815</v>
          </cell>
          <cell r="N644">
            <v>685510</v>
          </cell>
          <cell r="O644">
            <v>65</v>
          </cell>
          <cell r="P644" t="str">
            <v>NT</v>
          </cell>
          <cell r="Q644" t="str">
            <v>NT 14815 85510</v>
          </cell>
        </row>
        <row r="645">
          <cell r="D645">
            <v>585.1</v>
          </cell>
          <cell r="E645" t="str">
            <v>Shaft</v>
          </cell>
          <cell r="F645" t="str">
            <v>Monitoring</v>
          </cell>
          <cell r="G645" t="str">
            <v>Scotland</v>
          </cell>
          <cell r="H645" t="str">
            <v>East Fife</v>
          </cell>
          <cell r="I645" t="str">
            <v>Monitoring</v>
          </cell>
          <cell r="J645" t="str">
            <v>Area Rising Minewater</v>
          </cell>
          <cell r="K645">
            <v>37522</v>
          </cell>
          <cell r="L645" t="str">
            <v>315688-014</v>
          </cell>
          <cell r="M645">
            <v>315351</v>
          </cell>
          <cell r="N645">
            <v>688276</v>
          </cell>
          <cell r="O645">
            <v>65</v>
          </cell>
          <cell r="P645" t="str">
            <v>NT</v>
          </cell>
          <cell r="Q645" t="str">
            <v>NT 15351 88276</v>
          </cell>
        </row>
        <row r="646">
          <cell r="D646">
            <v>483.1</v>
          </cell>
          <cell r="E646" t="str">
            <v>Shaft Discharge M/H'S</v>
          </cell>
          <cell r="F646" t="str">
            <v>Monitoring</v>
          </cell>
          <cell r="G646" t="str">
            <v>North East</v>
          </cell>
          <cell r="H646" t="str">
            <v>West Tyneside</v>
          </cell>
          <cell r="I646" t="str">
            <v>Monitoring</v>
          </cell>
          <cell r="J646" t="str">
            <v>Hazard</v>
          </cell>
          <cell r="K646">
            <v>36934</v>
          </cell>
          <cell r="L646" t="str">
            <v>388567-003 near</v>
          </cell>
          <cell r="M646">
            <v>388908</v>
          </cell>
          <cell r="N646">
            <v>567671</v>
          </cell>
          <cell r="O646">
            <v>87</v>
          </cell>
          <cell r="P646" t="str">
            <v>NY</v>
          </cell>
          <cell r="Q646" t="str">
            <v>NY 88908 67671</v>
          </cell>
        </row>
        <row r="647">
          <cell r="D647">
            <v>483.2</v>
          </cell>
          <cell r="E647" t="str">
            <v>Shaft Discharge</v>
          </cell>
          <cell r="F647" t="str">
            <v>Monitoring</v>
          </cell>
          <cell r="G647" t="str">
            <v>North East</v>
          </cell>
          <cell r="H647" t="str">
            <v>West Tyneside</v>
          </cell>
          <cell r="I647" t="str">
            <v>Monitoring</v>
          </cell>
          <cell r="J647" t="str">
            <v>Hazard</v>
          </cell>
          <cell r="K647">
            <v>36934</v>
          </cell>
          <cell r="L647" t="str">
            <v>388567-003 drain from</v>
          </cell>
          <cell r="M647">
            <v>388908</v>
          </cell>
          <cell r="N647">
            <v>567671</v>
          </cell>
          <cell r="O647">
            <v>87</v>
          </cell>
          <cell r="P647" t="str">
            <v>NY</v>
          </cell>
          <cell r="Q647" t="str">
            <v>NY 88908 67671</v>
          </cell>
        </row>
        <row r="648">
          <cell r="D648">
            <v>163.1</v>
          </cell>
          <cell r="E648" t="str">
            <v>Shaft</v>
          </cell>
          <cell r="F648" t="str">
            <v>Active - Passive (Chemical Addition</v>
          </cell>
          <cell r="G648" t="str">
            <v>Scotland</v>
          </cell>
          <cell r="H648" t="str">
            <v>East Fife</v>
          </cell>
          <cell r="I648" t="str">
            <v>Mine Water Treatment</v>
          </cell>
          <cell r="J648" t="str">
            <v>Cars</v>
          </cell>
          <cell r="K648">
            <v>35339</v>
          </cell>
          <cell r="L648" t="str">
            <v>330693-002</v>
          </cell>
          <cell r="M648">
            <v>330986</v>
          </cell>
          <cell r="N648">
            <v>693887</v>
          </cell>
          <cell r="O648">
            <v>59</v>
          </cell>
          <cell r="P648" t="str">
            <v>NT</v>
          </cell>
          <cell r="Q648" t="str">
            <v>NT 30986 93887</v>
          </cell>
        </row>
        <row r="649">
          <cell r="D649">
            <v>163.15</v>
          </cell>
          <cell r="E649" t="str">
            <v xml:space="preserve">Cascade Top Inlet  </v>
          </cell>
          <cell r="F649" t="str">
            <v>Active - Passive (Chemical Addition</v>
          </cell>
          <cell r="G649" t="str">
            <v>Scotland</v>
          </cell>
          <cell r="H649" t="str">
            <v>East Fife</v>
          </cell>
          <cell r="I649" t="str">
            <v>Mine Water Treatment</v>
          </cell>
          <cell r="J649" t="str">
            <v>Cars</v>
          </cell>
          <cell r="K649">
            <v>42439</v>
          </cell>
          <cell r="M649">
            <v>330940</v>
          </cell>
          <cell r="N649">
            <v>694010</v>
          </cell>
          <cell r="O649">
            <v>59</v>
          </cell>
          <cell r="P649" t="str">
            <v>NT</v>
          </cell>
        </row>
        <row r="650">
          <cell r="D650">
            <v>163.19999999999999</v>
          </cell>
          <cell r="E650" t="str">
            <v>Treatment Station</v>
          </cell>
          <cell r="F650" t="str">
            <v>Active - Passive (Chemical Addition</v>
          </cell>
          <cell r="G650" t="str">
            <v>Scotland</v>
          </cell>
          <cell r="H650" t="str">
            <v>East Fife</v>
          </cell>
          <cell r="I650" t="str">
            <v>Mine Water Treatment</v>
          </cell>
          <cell r="J650" t="str">
            <v>Cars</v>
          </cell>
          <cell r="K650">
            <v>35339</v>
          </cell>
          <cell r="M650">
            <v>330905</v>
          </cell>
          <cell r="N650">
            <v>693855</v>
          </cell>
          <cell r="O650">
            <v>59</v>
          </cell>
          <cell r="P650" t="str">
            <v>NT</v>
          </cell>
          <cell r="Q650" t="str">
            <v>NT 30905 93855</v>
          </cell>
        </row>
        <row r="651">
          <cell r="D651">
            <v>163.30000000000001</v>
          </cell>
          <cell r="E651" t="str">
            <v>Lagoons</v>
          </cell>
          <cell r="F651" t="str">
            <v>Active - Passive (Chemical Addition</v>
          </cell>
          <cell r="G651" t="str">
            <v>Scotland</v>
          </cell>
          <cell r="H651" t="str">
            <v>East Fife</v>
          </cell>
          <cell r="I651" t="str">
            <v>Mine Water Treatment</v>
          </cell>
          <cell r="J651" t="str">
            <v>Cars</v>
          </cell>
          <cell r="K651">
            <v>35339</v>
          </cell>
          <cell r="M651">
            <v>330830</v>
          </cell>
          <cell r="N651">
            <v>693910</v>
          </cell>
          <cell r="O651">
            <v>59</v>
          </cell>
          <cell r="P651" t="str">
            <v>NT</v>
          </cell>
          <cell r="Q651" t="str">
            <v>NT 30830 93910</v>
          </cell>
        </row>
        <row r="652">
          <cell r="D652">
            <v>163.4</v>
          </cell>
          <cell r="E652" t="str">
            <v>Recirc Pumps</v>
          </cell>
          <cell r="F652" t="str">
            <v>Active - Passive (Chemical Addition</v>
          </cell>
          <cell r="G652" t="str">
            <v>Scotland</v>
          </cell>
          <cell r="H652" t="str">
            <v>East Fife</v>
          </cell>
          <cell r="I652" t="str">
            <v>Mine Water Treatment</v>
          </cell>
          <cell r="J652" t="str">
            <v>Cars</v>
          </cell>
          <cell r="K652">
            <v>35339</v>
          </cell>
          <cell r="M652">
            <v>330800</v>
          </cell>
          <cell r="N652">
            <v>693880</v>
          </cell>
          <cell r="O652">
            <v>59</v>
          </cell>
          <cell r="P652" t="str">
            <v>NT</v>
          </cell>
          <cell r="Q652" t="str">
            <v>NT 30800 93880</v>
          </cell>
        </row>
        <row r="653">
          <cell r="D653">
            <v>163.5</v>
          </cell>
          <cell r="E653" t="str">
            <v>Reed Bed (not constructed)</v>
          </cell>
          <cell r="F653" t="str">
            <v>Active - Passive (Chemical Addition</v>
          </cell>
          <cell r="G653" t="str">
            <v>Scotland</v>
          </cell>
          <cell r="H653" t="str">
            <v>East Fife</v>
          </cell>
          <cell r="I653" t="str">
            <v>Mine Water Treatment</v>
          </cell>
          <cell r="J653" t="str">
            <v>Cars</v>
          </cell>
          <cell r="K653">
            <v>35339</v>
          </cell>
          <cell r="M653">
            <v>330670</v>
          </cell>
          <cell r="N653">
            <v>693800</v>
          </cell>
          <cell r="O653">
            <v>59</v>
          </cell>
          <cell r="P653" t="str">
            <v>NT</v>
          </cell>
          <cell r="Q653" t="str">
            <v>NT 30670 93800</v>
          </cell>
        </row>
        <row r="654">
          <cell r="D654">
            <v>163.6</v>
          </cell>
          <cell r="E654" t="str">
            <v>Consented Discharge</v>
          </cell>
          <cell r="F654" t="str">
            <v>Active - Passive (Chemical Addition</v>
          </cell>
          <cell r="G654" t="str">
            <v>Scotland</v>
          </cell>
          <cell r="H654" t="str">
            <v>East Fife</v>
          </cell>
          <cell r="I654" t="str">
            <v>Mine Water Treatment</v>
          </cell>
          <cell r="J654" t="str">
            <v>Cars</v>
          </cell>
          <cell r="K654">
            <v>35339</v>
          </cell>
          <cell r="M654">
            <v>331050</v>
          </cell>
          <cell r="N654">
            <v>693610</v>
          </cell>
          <cell r="O654">
            <v>59</v>
          </cell>
          <cell r="P654" t="str">
            <v>NT</v>
          </cell>
          <cell r="Q654" t="str">
            <v>NT 31050 93610</v>
          </cell>
        </row>
        <row r="655">
          <cell r="D655">
            <v>163.69999999999999</v>
          </cell>
          <cell r="E655" t="str">
            <v>Settlement Pond 3 Inlet</v>
          </cell>
          <cell r="F655" t="str">
            <v>Active - Passive (Chemical Addition</v>
          </cell>
          <cell r="G655" t="str">
            <v>Scotland</v>
          </cell>
          <cell r="H655" t="str">
            <v>East Fife</v>
          </cell>
          <cell r="I655" t="str">
            <v>Mine Water Treatment</v>
          </cell>
          <cell r="J655" t="str">
            <v>Cars</v>
          </cell>
          <cell r="M655">
            <v>330755</v>
          </cell>
          <cell r="N655">
            <v>693895</v>
          </cell>
          <cell r="O655">
            <v>59</v>
          </cell>
          <cell r="P655" t="str">
            <v>NT</v>
          </cell>
          <cell r="Q655" t="str">
            <v>NT 30755 93895</v>
          </cell>
        </row>
        <row r="656">
          <cell r="D656">
            <v>163.80000000000001</v>
          </cell>
          <cell r="E656" t="str">
            <v>Settlement Pond 4 Inlet</v>
          </cell>
          <cell r="F656" t="str">
            <v>Active - Passive (Chemical Addition</v>
          </cell>
          <cell r="G656" t="str">
            <v>Scotland</v>
          </cell>
          <cell r="H656" t="str">
            <v>East Fife</v>
          </cell>
          <cell r="I656" t="str">
            <v>Mine Water Treatment</v>
          </cell>
          <cell r="J656" t="str">
            <v>Cars</v>
          </cell>
          <cell r="M656">
            <v>330800</v>
          </cell>
          <cell r="N656">
            <v>683830</v>
          </cell>
          <cell r="O656">
            <v>59</v>
          </cell>
          <cell r="P656" t="str">
            <v>NT</v>
          </cell>
          <cell r="Q656" t="str">
            <v>NT 30800 83830</v>
          </cell>
        </row>
        <row r="657">
          <cell r="D657">
            <v>163.9</v>
          </cell>
          <cell r="E657" t="str">
            <v>Sludge Drying Bed</v>
          </cell>
          <cell r="F657" t="str">
            <v>Active - Passive (Chemical Addition</v>
          </cell>
          <cell r="G657" t="str">
            <v>Scotland</v>
          </cell>
          <cell r="H657" t="str">
            <v>East Fife</v>
          </cell>
          <cell r="I657" t="str">
            <v>Mine Water Treatment</v>
          </cell>
          <cell r="J657" t="str">
            <v>Cars</v>
          </cell>
          <cell r="M657">
            <v>330650</v>
          </cell>
          <cell r="N657">
            <v>699800</v>
          </cell>
          <cell r="O657">
            <v>59</v>
          </cell>
          <cell r="Q657" t="str">
            <v>NT 30650 99800</v>
          </cell>
        </row>
        <row r="658">
          <cell r="D658">
            <v>658.1</v>
          </cell>
          <cell r="E658" t="str">
            <v>Discharge</v>
          </cell>
          <cell r="F658" t="str">
            <v>Monitoring</v>
          </cell>
          <cell r="G658" t="str">
            <v>North East</v>
          </cell>
          <cell r="H658" t="str">
            <v>West Tyneside</v>
          </cell>
          <cell r="I658" t="str">
            <v>Monitoring</v>
          </cell>
          <cell r="J658" t="str">
            <v>Area Rising Minewater</v>
          </cell>
          <cell r="K658">
            <v>38081</v>
          </cell>
          <cell r="L658" t="str">
            <v>417563-007 near</v>
          </cell>
          <cell r="M658">
            <v>417193</v>
          </cell>
          <cell r="N658">
            <v>563399</v>
          </cell>
          <cell r="O658">
            <v>88</v>
          </cell>
          <cell r="P658" t="str">
            <v>NZ</v>
          </cell>
          <cell r="Q658" t="str">
            <v>NZ 17193 63399</v>
          </cell>
        </row>
        <row r="659">
          <cell r="D659">
            <v>768.1</v>
          </cell>
          <cell r="E659" t="str">
            <v>EA Borehole possibly to High Main</v>
          </cell>
          <cell r="F659" t="str">
            <v>Monitoring</v>
          </cell>
          <cell r="G659" t="str">
            <v>North East</v>
          </cell>
          <cell r="H659" t="str">
            <v>North Tyneside</v>
          </cell>
          <cell r="I659" t="str">
            <v>Monitoring</v>
          </cell>
          <cell r="J659" t="str">
            <v>Area Rising</v>
          </cell>
          <cell r="K659">
            <v>40567</v>
          </cell>
          <cell r="M659">
            <v>425917</v>
          </cell>
          <cell r="N659">
            <v>567373</v>
          </cell>
          <cell r="O659">
            <v>88</v>
          </cell>
          <cell r="P659" t="str">
            <v>NZ</v>
          </cell>
          <cell r="Q659" t="str">
            <v>NZ 25917 67373</v>
          </cell>
        </row>
        <row r="660">
          <cell r="D660">
            <v>754.1</v>
          </cell>
          <cell r="E660" t="str">
            <v>Borehole</v>
          </cell>
          <cell r="F660" t="str">
            <v>Monitoring</v>
          </cell>
          <cell r="G660" t="str">
            <v>Yorkshire</v>
          </cell>
          <cell r="H660" t="str">
            <v>Yorkshire Zone 2</v>
          </cell>
          <cell r="I660" t="str">
            <v>Monitoring</v>
          </cell>
          <cell r="J660" t="str">
            <v>Area Rising Minewater</v>
          </cell>
          <cell r="K660">
            <v>40031</v>
          </cell>
          <cell r="M660">
            <v>446476</v>
          </cell>
          <cell r="N660">
            <v>409690</v>
          </cell>
          <cell r="O660">
            <v>111</v>
          </cell>
          <cell r="P660" t="str">
            <v>SE</v>
          </cell>
          <cell r="Q660" t="str">
            <v>SE 46476 09690</v>
          </cell>
        </row>
        <row r="661">
          <cell r="D661">
            <v>217.1</v>
          </cell>
          <cell r="E661" t="str">
            <v>Borehole Bh1</v>
          </cell>
          <cell r="F661" t="str">
            <v>Monitoring</v>
          </cell>
          <cell r="G661" t="str">
            <v>Cumbria</v>
          </cell>
          <cell r="H661" t="str">
            <v>Workington</v>
          </cell>
          <cell r="I661" t="str">
            <v>Public Safety</v>
          </cell>
          <cell r="J661" t="str">
            <v>Hazard H1107</v>
          </cell>
          <cell r="K661">
            <v>35947</v>
          </cell>
          <cell r="M661">
            <v>299712</v>
          </cell>
          <cell r="N661">
            <v>527668</v>
          </cell>
          <cell r="O661">
            <v>89</v>
          </cell>
          <cell r="P661" t="str">
            <v>NX</v>
          </cell>
          <cell r="Q661" t="str">
            <v>NX 99712 27668</v>
          </cell>
        </row>
        <row r="662">
          <cell r="D662">
            <v>217.2</v>
          </cell>
          <cell r="E662" t="str">
            <v>Borehole Bh2</v>
          </cell>
          <cell r="F662" t="str">
            <v>Monitoring</v>
          </cell>
          <cell r="G662" t="str">
            <v>Cumbria</v>
          </cell>
          <cell r="H662" t="str">
            <v>Workington</v>
          </cell>
          <cell r="I662" t="str">
            <v>Public Safety</v>
          </cell>
          <cell r="J662" t="str">
            <v>Hazard H1107</v>
          </cell>
          <cell r="K662">
            <v>35947</v>
          </cell>
          <cell r="M662">
            <v>299716</v>
          </cell>
          <cell r="N662">
            <v>527668</v>
          </cell>
          <cell r="O662">
            <v>89</v>
          </cell>
          <cell r="P662" t="str">
            <v>NX</v>
          </cell>
          <cell r="Q662" t="str">
            <v>NX 99716 27668</v>
          </cell>
        </row>
        <row r="663">
          <cell r="D663">
            <v>217.3</v>
          </cell>
          <cell r="E663" t="str">
            <v>Borehole Bh3</v>
          </cell>
          <cell r="F663" t="str">
            <v>Monitoring</v>
          </cell>
          <cell r="G663" t="str">
            <v>Cumbria</v>
          </cell>
          <cell r="H663" t="str">
            <v>Workington</v>
          </cell>
          <cell r="I663" t="str">
            <v>Public Safety</v>
          </cell>
          <cell r="J663" t="str">
            <v>Hazard H1107</v>
          </cell>
          <cell r="K663">
            <v>35947</v>
          </cell>
          <cell r="M663">
            <v>299717</v>
          </cell>
          <cell r="N663">
            <v>527665</v>
          </cell>
          <cell r="O663">
            <v>89</v>
          </cell>
          <cell r="P663" t="str">
            <v>NX</v>
          </cell>
          <cell r="Q663" t="str">
            <v>NX 99717 27665</v>
          </cell>
        </row>
        <row r="664">
          <cell r="D664">
            <v>217.4</v>
          </cell>
          <cell r="E664" t="str">
            <v>House Spikeholes</v>
          </cell>
          <cell r="F664" t="str">
            <v>Monitoring</v>
          </cell>
          <cell r="G664" t="str">
            <v>Cumbria</v>
          </cell>
          <cell r="H664" t="str">
            <v>Workington</v>
          </cell>
          <cell r="I664" t="str">
            <v>Public Safety</v>
          </cell>
          <cell r="J664" t="str">
            <v>Hazard H1107</v>
          </cell>
          <cell r="K664">
            <v>35947</v>
          </cell>
          <cell r="M664">
            <v>299700</v>
          </cell>
          <cell r="N664">
            <v>527700</v>
          </cell>
          <cell r="O664">
            <v>89</v>
          </cell>
          <cell r="P664" t="str">
            <v>NX</v>
          </cell>
          <cell r="Q664" t="str">
            <v>NX 99700 27700</v>
          </cell>
        </row>
        <row r="665">
          <cell r="D665">
            <v>146.1</v>
          </cell>
          <cell r="E665" t="str">
            <v>No.1 Shaft</v>
          </cell>
          <cell r="F665" t="str">
            <v>Inactive</v>
          </cell>
          <cell r="G665" t="str">
            <v>Yorkshire</v>
          </cell>
          <cell r="H665" t="str">
            <v>Yorkshire Zone 9</v>
          </cell>
          <cell r="I665" t="str">
            <v>Public Safety</v>
          </cell>
          <cell r="J665" t="str">
            <v>Hazard Area Investigation</v>
          </cell>
          <cell r="K665">
            <v>35217</v>
          </cell>
          <cell r="L665" t="str">
            <v>445426-001</v>
          </cell>
          <cell r="M665">
            <v>445623</v>
          </cell>
          <cell r="N665">
            <v>426965</v>
          </cell>
          <cell r="O665">
            <v>105</v>
          </cell>
          <cell r="P665" t="str">
            <v>SE</v>
          </cell>
          <cell r="Q665" t="str">
            <v>SE 45623 26965</v>
          </cell>
        </row>
        <row r="666">
          <cell r="D666">
            <v>146.19999999999999</v>
          </cell>
          <cell r="E666" t="str">
            <v>No.2 Shaft</v>
          </cell>
          <cell r="F666" t="str">
            <v>Inactive</v>
          </cell>
          <cell r="G666" t="str">
            <v>Yorkshire</v>
          </cell>
          <cell r="H666" t="str">
            <v>Yorkshire Zone 9</v>
          </cell>
          <cell r="I666" t="str">
            <v>Public Safety</v>
          </cell>
          <cell r="J666" t="str">
            <v>Hazard Area Investigation</v>
          </cell>
          <cell r="K666">
            <v>35217</v>
          </cell>
          <cell r="L666" t="str">
            <v>445426-002</v>
          </cell>
          <cell r="M666">
            <v>445644</v>
          </cell>
          <cell r="N666">
            <v>426967</v>
          </cell>
          <cell r="O666">
            <v>105</v>
          </cell>
          <cell r="P666" t="str">
            <v>SE</v>
          </cell>
          <cell r="Q666" t="str">
            <v>SE 45644 26967</v>
          </cell>
        </row>
        <row r="667">
          <cell r="D667">
            <v>109.2</v>
          </cell>
          <cell r="E667" t="str">
            <v>Deep Soft B/H</v>
          </cell>
          <cell r="F667" t="str">
            <v>Monitoring</v>
          </cell>
          <cell r="G667" t="str">
            <v>East Midlands</v>
          </cell>
          <cell r="H667" t="str">
            <v>North East Derbyshire</v>
          </cell>
          <cell r="I667" t="str">
            <v>Monitoring</v>
          </cell>
          <cell r="J667" t="str">
            <v>Cars</v>
          </cell>
          <cell r="K667">
            <v>34790</v>
          </cell>
          <cell r="L667" t="str">
            <v>442377-007 near</v>
          </cell>
          <cell r="M667">
            <v>442835</v>
          </cell>
          <cell r="N667">
            <v>377317</v>
          </cell>
          <cell r="O667">
            <v>120</v>
          </cell>
          <cell r="P667" t="str">
            <v>SK</v>
          </cell>
          <cell r="Q667" t="str">
            <v>SK 42835 77317</v>
          </cell>
        </row>
        <row r="668">
          <cell r="D668">
            <v>191.1</v>
          </cell>
          <cell r="E668" t="str">
            <v>No.1 Vent</v>
          </cell>
          <cell r="F668" t="str">
            <v>Monitoring</v>
          </cell>
          <cell r="G668" t="str">
            <v>North West</v>
          </cell>
          <cell r="H668" t="str">
            <v>West Bolton Landfill</v>
          </cell>
          <cell r="I668" t="str">
            <v>Monitoring &amp; Leachate Pumping Station</v>
          </cell>
          <cell r="J668" t="str">
            <v>Cars</v>
          </cell>
          <cell r="K668">
            <v>35521</v>
          </cell>
          <cell r="M668">
            <v>368600</v>
          </cell>
          <cell r="N668">
            <v>406400</v>
          </cell>
          <cell r="O668">
            <v>109</v>
          </cell>
          <cell r="P668" t="str">
            <v>SD</v>
          </cell>
          <cell r="Q668" t="str">
            <v>SD 68600 06400</v>
          </cell>
        </row>
        <row r="669">
          <cell r="D669">
            <v>191.11</v>
          </cell>
          <cell r="E669" t="str">
            <v>No.2  gas and water level monitoring Borehole Chamber Ref: BHC2</v>
          </cell>
          <cell r="F669" t="str">
            <v>Monitoring</v>
          </cell>
          <cell r="G669" t="str">
            <v>North West</v>
          </cell>
          <cell r="H669" t="str">
            <v>West Bolton Landfill</v>
          </cell>
          <cell r="I669" t="str">
            <v>Monitoring &amp; Leachate Pumping Station</v>
          </cell>
          <cell r="J669" t="str">
            <v>Cars</v>
          </cell>
          <cell r="K669">
            <v>35521</v>
          </cell>
        </row>
        <row r="670">
          <cell r="D670">
            <v>191.12</v>
          </cell>
          <cell r="E670" t="str">
            <v>No.3  gas and water level monitoring Borehole Chamber Ref: BHC3</v>
          </cell>
          <cell r="F670" t="str">
            <v>Monitoring</v>
          </cell>
          <cell r="G670" t="str">
            <v>North West</v>
          </cell>
          <cell r="H670" t="str">
            <v>West Bolton Landfill</v>
          </cell>
          <cell r="I670" t="str">
            <v>Monitoring &amp; Leachate Pumping Station</v>
          </cell>
          <cell r="J670" t="str">
            <v>Cars</v>
          </cell>
          <cell r="K670">
            <v>35521</v>
          </cell>
        </row>
        <row r="671">
          <cell r="D671">
            <v>191.13</v>
          </cell>
          <cell r="E671" t="str">
            <v>No.4  gas and water level monitoring Borehole Chamber Ref: BHC4</v>
          </cell>
          <cell r="F671" t="str">
            <v>Monitoring</v>
          </cell>
          <cell r="G671" t="str">
            <v>North West</v>
          </cell>
          <cell r="H671" t="str">
            <v>West Bolton Landfill</v>
          </cell>
          <cell r="I671" t="str">
            <v>Monitoring &amp; Leachate Pumping Station</v>
          </cell>
          <cell r="J671" t="str">
            <v>Cars</v>
          </cell>
          <cell r="K671">
            <v>35521</v>
          </cell>
        </row>
        <row r="672">
          <cell r="D672">
            <v>191.14</v>
          </cell>
          <cell r="E672" t="str">
            <v>No.5  gas and water level monitoring Borehole Chamber Ref: BHC5</v>
          </cell>
          <cell r="F672" t="str">
            <v>Monitoring</v>
          </cell>
          <cell r="G672" t="str">
            <v>North West</v>
          </cell>
          <cell r="H672" t="str">
            <v>West Bolton Landfill</v>
          </cell>
          <cell r="I672" t="str">
            <v>Monitoring &amp; Leachate Pumping Station</v>
          </cell>
          <cell r="J672" t="str">
            <v>Cars</v>
          </cell>
          <cell r="K672">
            <v>35521</v>
          </cell>
        </row>
        <row r="673">
          <cell r="D673">
            <v>191.15</v>
          </cell>
          <cell r="E673" t="str">
            <v>No. 1 gas monitoring borehole Ref: GM1</v>
          </cell>
          <cell r="F673" t="str">
            <v>Monitoring</v>
          </cell>
          <cell r="G673" t="str">
            <v>North West</v>
          </cell>
          <cell r="H673" t="str">
            <v>West Bolton Landfill</v>
          </cell>
          <cell r="I673" t="str">
            <v>Monitoring &amp; Leachate Pumping Station</v>
          </cell>
          <cell r="J673" t="str">
            <v>Cars</v>
          </cell>
          <cell r="K673">
            <v>35521</v>
          </cell>
        </row>
        <row r="674">
          <cell r="D674">
            <v>191.16</v>
          </cell>
          <cell r="E674" t="str">
            <v>No. 2 gas monitoring borehole Ref: GM4</v>
          </cell>
          <cell r="F674" t="str">
            <v>Monitoring</v>
          </cell>
          <cell r="G674" t="str">
            <v>North West</v>
          </cell>
          <cell r="H674" t="str">
            <v>West Bolton Landfill</v>
          </cell>
          <cell r="I674" t="str">
            <v>Monitoring &amp; Leachate Pumping Station</v>
          </cell>
          <cell r="J674" t="str">
            <v>Cars</v>
          </cell>
          <cell r="K674">
            <v>35521</v>
          </cell>
        </row>
        <row r="675">
          <cell r="D675">
            <v>191.17</v>
          </cell>
          <cell r="E675" t="str">
            <v>No. 3 gas monitoring borehole Ref: GM7</v>
          </cell>
          <cell r="F675" t="str">
            <v>Monitoring</v>
          </cell>
          <cell r="G675" t="str">
            <v>North West</v>
          </cell>
          <cell r="H675" t="str">
            <v>West Bolton Landfill</v>
          </cell>
          <cell r="I675" t="str">
            <v>Monitoring &amp; Leachate Pumping Station</v>
          </cell>
          <cell r="J675" t="str">
            <v>Cars</v>
          </cell>
          <cell r="K675">
            <v>35521</v>
          </cell>
        </row>
        <row r="676">
          <cell r="D676">
            <v>191.18</v>
          </cell>
          <cell r="E676" t="str">
            <v>No. 1 Leachate monitoring borehole ref: L1</v>
          </cell>
          <cell r="F676" t="str">
            <v>Monitoring</v>
          </cell>
          <cell r="G676" t="str">
            <v>North West</v>
          </cell>
          <cell r="H676" t="str">
            <v>West Bolton Landfill</v>
          </cell>
          <cell r="I676" t="str">
            <v>Monitoring &amp; Leachate Pumping Station</v>
          </cell>
          <cell r="J676" t="str">
            <v>Cars</v>
          </cell>
          <cell r="K676">
            <v>35521</v>
          </cell>
        </row>
        <row r="677">
          <cell r="D677">
            <v>191.19</v>
          </cell>
          <cell r="E677" t="str">
            <v>No. 2 Leachate monitoring borehole ref: L2</v>
          </cell>
          <cell r="F677" t="str">
            <v>Monitoring</v>
          </cell>
          <cell r="G677" t="str">
            <v>North West</v>
          </cell>
          <cell r="H677" t="str">
            <v>West Bolton Landfill</v>
          </cell>
          <cell r="I677" t="str">
            <v>Monitoring &amp; Leachate Pumping Station</v>
          </cell>
          <cell r="J677" t="str">
            <v>Cars</v>
          </cell>
          <cell r="K677">
            <v>35521</v>
          </cell>
        </row>
        <row r="678">
          <cell r="D678">
            <v>191.2</v>
          </cell>
          <cell r="E678" t="str">
            <v>No.2 Vent</v>
          </cell>
          <cell r="F678" t="str">
            <v>Monitoring</v>
          </cell>
          <cell r="G678" t="str">
            <v>North West</v>
          </cell>
          <cell r="H678" t="str">
            <v>West Bolton Landfill</v>
          </cell>
          <cell r="I678" t="str">
            <v>Monitoring &amp; Leachate Pumping Station</v>
          </cell>
          <cell r="J678" t="str">
            <v>Cars</v>
          </cell>
          <cell r="K678">
            <v>35521</v>
          </cell>
          <cell r="M678">
            <v>368600</v>
          </cell>
          <cell r="N678">
            <v>406400</v>
          </cell>
          <cell r="O678">
            <v>109</v>
          </cell>
          <cell r="P678" t="str">
            <v>SD</v>
          </cell>
          <cell r="Q678" t="str">
            <v>SD 68600 06400</v>
          </cell>
        </row>
        <row r="679">
          <cell r="D679">
            <v>191.21</v>
          </cell>
          <cell r="E679" t="str">
            <v>No. 3 Leachate monitoring borehole ref: L3</v>
          </cell>
          <cell r="F679" t="str">
            <v>Monitoring</v>
          </cell>
          <cell r="G679" t="str">
            <v>North West</v>
          </cell>
          <cell r="H679" t="str">
            <v>West Bolton Landfill</v>
          </cell>
          <cell r="I679" t="str">
            <v>Monitoring &amp; Leachate Pumping Station</v>
          </cell>
          <cell r="J679" t="str">
            <v>Cars</v>
          </cell>
          <cell r="K679">
            <v>35521</v>
          </cell>
        </row>
        <row r="680">
          <cell r="D680">
            <v>191.3</v>
          </cell>
          <cell r="E680" t="str">
            <v>No.3 Vent</v>
          </cell>
          <cell r="F680" t="str">
            <v>Monitoring</v>
          </cell>
          <cell r="G680" t="str">
            <v>North West</v>
          </cell>
          <cell r="H680" t="str">
            <v>West Bolton Landfill</v>
          </cell>
          <cell r="I680" t="str">
            <v>Monitoring &amp; Leachate Pumping Station</v>
          </cell>
          <cell r="J680" t="str">
            <v>Cars</v>
          </cell>
          <cell r="K680">
            <v>35521</v>
          </cell>
          <cell r="M680">
            <v>368600</v>
          </cell>
          <cell r="N680">
            <v>406400</v>
          </cell>
          <cell r="O680">
            <v>109</v>
          </cell>
          <cell r="P680" t="str">
            <v>SD</v>
          </cell>
          <cell r="Q680" t="str">
            <v>SD 68600 06400</v>
          </cell>
        </row>
        <row r="681">
          <cell r="D681">
            <v>191.4</v>
          </cell>
          <cell r="E681" t="str">
            <v>No.4 Vent</v>
          </cell>
          <cell r="F681" t="str">
            <v>Monitoring</v>
          </cell>
          <cell r="G681" t="str">
            <v>North West</v>
          </cell>
          <cell r="H681" t="str">
            <v>West Bolton Landfill</v>
          </cell>
          <cell r="I681" t="str">
            <v>Monitoring &amp; Leachate Pumping Station</v>
          </cell>
          <cell r="J681" t="str">
            <v>Cars</v>
          </cell>
          <cell r="K681">
            <v>35521</v>
          </cell>
          <cell r="M681">
            <v>368600</v>
          </cell>
          <cell r="N681">
            <v>406400</v>
          </cell>
          <cell r="O681">
            <v>109</v>
          </cell>
          <cell r="P681" t="str">
            <v>SD</v>
          </cell>
          <cell r="Q681" t="str">
            <v>SD 68600 06400</v>
          </cell>
        </row>
        <row r="682">
          <cell r="D682">
            <v>191.5</v>
          </cell>
          <cell r="E682" t="str">
            <v>Leachate Pump</v>
          </cell>
          <cell r="F682" t="str">
            <v>Monitoring</v>
          </cell>
          <cell r="G682" t="str">
            <v>North West</v>
          </cell>
          <cell r="H682" t="str">
            <v>West Bolton Landfill</v>
          </cell>
          <cell r="I682" t="str">
            <v>Monitoring &amp; Leachate Pumping Station</v>
          </cell>
          <cell r="J682" t="str">
            <v>Cars</v>
          </cell>
          <cell r="K682">
            <v>35521</v>
          </cell>
          <cell r="M682">
            <v>368600</v>
          </cell>
          <cell r="N682">
            <v>406400</v>
          </cell>
          <cell r="O682">
            <v>109</v>
          </cell>
          <cell r="P682" t="str">
            <v>SD</v>
          </cell>
          <cell r="Q682" t="str">
            <v>SD 68600 06400</v>
          </cell>
        </row>
        <row r="683">
          <cell r="D683">
            <v>191.6</v>
          </cell>
          <cell r="E683" t="str">
            <v>Final Discharge</v>
          </cell>
          <cell r="F683" t="str">
            <v>Monitoring</v>
          </cell>
          <cell r="G683" t="str">
            <v>North West</v>
          </cell>
          <cell r="H683" t="str">
            <v>West Bolton Landfill</v>
          </cell>
          <cell r="I683" t="str">
            <v>Monitoring &amp; Leachate Pumping Station</v>
          </cell>
          <cell r="J683" t="str">
            <v>Cars</v>
          </cell>
          <cell r="K683">
            <v>35521</v>
          </cell>
          <cell r="M683">
            <v>368600</v>
          </cell>
          <cell r="N683">
            <v>406400</v>
          </cell>
          <cell r="O683">
            <v>109</v>
          </cell>
          <cell r="P683" t="str">
            <v>SD</v>
          </cell>
          <cell r="Q683" t="str">
            <v>SD 68600 06400</v>
          </cell>
        </row>
        <row r="684">
          <cell r="D684">
            <v>191.7</v>
          </cell>
          <cell r="E684" t="str">
            <v>Boreholes</v>
          </cell>
          <cell r="F684" t="str">
            <v>Monitoring</v>
          </cell>
          <cell r="G684" t="str">
            <v>North West</v>
          </cell>
          <cell r="H684" t="str">
            <v>West Bolton Landfill</v>
          </cell>
          <cell r="I684" t="str">
            <v>Monitoring &amp; Leachate Pumping Station</v>
          </cell>
          <cell r="J684" t="str">
            <v>Cars</v>
          </cell>
          <cell r="K684">
            <v>35521</v>
          </cell>
          <cell r="M684">
            <v>368600</v>
          </cell>
          <cell r="N684">
            <v>406400</v>
          </cell>
          <cell r="O684">
            <v>109</v>
          </cell>
          <cell r="P684" t="str">
            <v>SD</v>
          </cell>
          <cell r="Q684" t="str">
            <v>SD 68600 06400</v>
          </cell>
        </row>
        <row r="685">
          <cell r="D685">
            <v>191.8</v>
          </cell>
          <cell r="E685" t="str">
            <v>No.20  gas and water level monitoring Borehole Ref: BH20</v>
          </cell>
          <cell r="F685" t="str">
            <v>Monitoring</v>
          </cell>
          <cell r="G685" t="str">
            <v>North West</v>
          </cell>
          <cell r="H685" t="str">
            <v>West Bolton Landfill</v>
          </cell>
          <cell r="I685" t="str">
            <v>Monitoring &amp; Leachate Pumping Station</v>
          </cell>
          <cell r="J685" t="str">
            <v>Cars</v>
          </cell>
          <cell r="K685">
            <v>35521</v>
          </cell>
        </row>
        <row r="686">
          <cell r="D686">
            <v>191.9</v>
          </cell>
          <cell r="E686" t="str">
            <v>No.1  gas and water level monitoring Borehole Chamber Ref: BHC1</v>
          </cell>
          <cell r="F686" t="str">
            <v>Monitoring</v>
          </cell>
          <cell r="G686" t="str">
            <v>North West</v>
          </cell>
          <cell r="H686" t="str">
            <v>West Bolton Landfill</v>
          </cell>
          <cell r="I686" t="str">
            <v>Monitoring &amp; Leachate Pumping Station</v>
          </cell>
          <cell r="J686" t="str">
            <v>Cars</v>
          </cell>
          <cell r="K686">
            <v>35521</v>
          </cell>
        </row>
        <row r="687">
          <cell r="D687">
            <v>784.1</v>
          </cell>
          <cell r="E687" t="str">
            <v>Brook downstream of mine water discharge</v>
          </cell>
          <cell r="F687" t="str">
            <v>Monitoring</v>
          </cell>
          <cell r="G687" t="str">
            <v>North West</v>
          </cell>
          <cell r="H687" t="str">
            <v>Wigan</v>
          </cell>
          <cell r="I687" t="str">
            <v>Monitoring</v>
          </cell>
          <cell r="J687" t="str">
            <v>Coal Authority Minewater Programme</v>
          </cell>
          <cell r="M687">
            <v>356365</v>
          </cell>
          <cell r="N687">
            <v>399085</v>
          </cell>
          <cell r="O687">
            <v>108</v>
          </cell>
          <cell r="P687" t="str">
            <v>SJ</v>
          </cell>
          <cell r="Q687" t="str">
            <v>SJ 56400 99050</v>
          </cell>
        </row>
        <row r="688">
          <cell r="D688">
            <v>784.2</v>
          </cell>
          <cell r="E688" t="str">
            <v>Golf course discharge</v>
          </cell>
          <cell r="F688" t="str">
            <v>Monitoring</v>
          </cell>
          <cell r="G688" t="str">
            <v>North West</v>
          </cell>
          <cell r="H688" t="str">
            <v>Wigan</v>
          </cell>
          <cell r="I688" t="str">
            <v>Monitoring</v>
          </cell>
          <cell r="J688" t="str">
            <v>Coal Authority Minewater Programme</v>
          </cell>
          <cell r="M688">
            <v>356390</v>
          </cell>
          <cell r="N688">
            <v>398970</v>
          </cell>
          <cell r="O688">
            <v>108</v>
          </cell>
          <cell r="P688" t="str">
            <v>SJ</v>
          </cell>
          <cell r="Q688" t="str">
            <v>SJ 56390 98970</v>
          </cell>
        </row>
        <row r="689">
          <cell r="D689">
            <v>784.3</v>
          </cell>
          <cell r="E689" t="str">
            <v>Upstream at Park Industrial Estate</v>
          </cell>
          <cell r="F689" t="str">
            <v>Monitoring</v>
          </cell>
          <cell r="G689" t="str">
            <v>North West</v>
          </cell>
          <cell r="H689" t="str">
            <v>Wigan</v>
          </cell>
          <cell r="I689" t="str">
            <v>Monitoring</v>
          </cell>
          <cell r="J689" t="str">
            <v>Coal Authority Minewater Programme</v>
          </cell>
          <cell r="M689">
            <v>356230</v>
          </cell>
          <cell r="N689">
            <v>399150</v>
          </cell>
          <cell r="O689">
            <v>108</v>
          </cell>
          <cell r="P689" t="str">
            <v>SJ</v>
          </cell>
          <cell r="Q689" t="str">
            <v>SJ 56230 99150</v>
          </cell>
        </row>
        <row r="690">
          <cell r="D690">
            <v>784.4</v>
          </cell>
          <cell r="E690" t="str">
            <v>Downstream at Woodedge Road</v>
          </cell>
          <cell r="F690" t="str">
            <v>Monitoring</v>
          </cell>
          <cell r="G690" t="str">
            <v>North West</v>
          </cell>
          <cell r="H690" t="str">
            <v>Wigan</v>
          </cell>
          <cell r="I690" t="str">
            <v>Monitoring</v>
          </cell>
          <cell r="J690" t="str">
            <v>Coal Authority Minewater Programme</v>
          </cell>
          <cell r="M690">
            <v>357231</v>
          </cell>
          <cell r="N690">
            <v>399207</v>
          </cell>
          <cell r="O690">
            <v>108</v>
          </cell>
          <cell r="P690" t="str">
            <v>SJ</v>
          </cell>
          <cell r="Q690" t="str">
            <v>SJ 57231 99207</v>
          </cell>
        </row>
        <row r="691">
          <cell r="D691">
            <v>784.5</v>
          </cell>
          <cell r="E691" t="str">
            <v>Downstream at Bryn Street</v>
          </cell>
          <cell r="F691" t="str">
            <v>Monitoring</v>
          </cell>
          <cell r="G691" t="str">
            <v>North West</v>
          </cell>
          <cell r="H691" t="str">
            <v>Wigan</v>
          </cell>
          <cell r="I691" t="str">
            <v>Monitoring</v>
          </cell>
          <cell r="J691" t="str">
            <v>Coal Authority Minewater Programme</v>
          </cell>
          <cell r="M691">
            <v>357705</v>
          </cell>
          <cell r="N691">
            <v>399235</v>
          </cell>
          <cell r="O691">
            <v>108</v>
          </cell>
          <cell r="P691" t="str">
            <v>SJ</v>
          </cell>
          <cell r="Q691" t="str">
            <v>SJ 57705 99235</v>
          </cell>
        </row>
        <row r="692">
          <cell r="D692">
            <v>784.6</v>
          </cell>
          <cell r="E692" t="str">
            <v>Downstream at Lincoln Drive</v>
          </cell>
          <cell r="F692" t="str">
            <v>Monitoring</v>
          </cell>
          <cell r="G692" t="str">
            <v>North West</v>
          </cell>
          <cell r="H692" t="str">
            <v>Wigan</v>
          </cell>
          <cell r="I692" t="str">
            <v>Monitoring</v>
          </cell>
          <cell r="J692" t="str">
            <v>Coal Authority Minewater Programme</v>
          </cell>
          <cell r="M692">
            <v>358640</v>
          </cell>
          <cell r="N692">
            <v>398909</v>
          </cell>
          <cell r="O692">
            <v>108</v>
          </cell>
          <cell r="P692" t="str">
            <v>SJ</v>
          </cell>
          <cell r="Q692" t="str">
            <v>SJ 58640 98909</v>
          </cell>
        </row>
        <row r="693">
          <cell r="D693">
            <v>299.10000000000002</v>
          </cell>
          <cell r="E693" t="str">
            <v>Upper Discharge</v>
          </cell>
          <cell r="F693" t="str">
            <v>Monitoring</v>
          </cell>
          <cell r="G693" t="str">
            <v>South Wales</v>
          </cell>
          <cell r="H693" t="str">
            <v>Pelenna Valley</v>
          </cell>
          <cell r="I693" t="str">
            <v>Mine Water Treatment</v>
          </cell>
          <cell r="J693" t="str">
            <v xml:space="preserve">Colliery Closed By Coal Authority </v>
          </cell>
          <cell r="K693">
            <v>36069</v>
          </cell>
          <cell r="M693">
            <v>281500</v>
          </cell>
          <cell r="N693">
            <v>197500</v>
          </cell>
          <cell r="O693">
            <v>170</v>
          </cell>
          <cell r="P693" t="str">
            <v>SS</v>
          </cell>
          <cell r="Q693" t="str">
            <v>SS 81500 97500</v>
          </cell>
        </row>
        <row r="694">
          <cell r="D694">
            <v>299.2</v>
          </cell>
          <cell r="E694" t="str">
            <v>Main Adit</v>
          </cell>
          <cell r="F694" t="str">
            <v>Monitoring</v>
          </cell>
          <cell r="G694" t="str">
            <v>South Wales</v>
          </cell>
          <cell r="H694" t="str">
            <v>Pelenna Valley</v>
          </cell>
          <cell r="I694" t="str">
            <v>Mine Water Treatment</v>
          </cell>
          <cell r="J694" t="str">
            <v xml:space="preserve">Colliery Closed By Coal Authority </v>
          </cell>
          <cell r="K694">
            <v>36069</v>
          </cell>
          <cell r="L694" t="str">
            <v>281197-011</v>
          </cell>
          <cell r="M694">
            <v>281643</v>
          </cell>
          <cell r="N694">
            <v>197216</v>
          </cell>
          <cell r="O694">
            <v>170</v>
          </cell>
          <cell r="P694" t="str">
            <v>SS</v>
          </cell>
          <cell r="Q694" t="str">
            <v>SS 81643 97216</v>
          </cell>
        </row>
        <row r="695">
          <cell r="D695">
            <v>299.3</v>
          </cell>
          <cell r="E695" t="str">
            <v>Reed Beds</v>
          </cell>
          <cell r="F695" t="str">
            <v>Monitoring</v>
          </cell>
          <cell r="G695" t="str">
            <v>South Wales</v>
          </cell>
          <cell r="H695" t="str">
            <v>Pelenna Valley</v>
          </cell>
          <cell r="I695" t="str">
            <v>Mine Water Treatment</v>
          </cell>
          <cell r="J695" t="str">
            <v xml:space="preserve">Colliery Closed By Coal Authority </v>
          </cell>
          <cell r="K695">
            <v>36069</v>
          </cell>
          <cell r="M695">
            <v>281600</v>
          </cell>
          <cell r="N695">
            <v>197200</v>
          </cell>
          <cell r="O695">
            <v>170</v>
          </cell>
          <cell r="P695" t="str">
            <v>SS</v>
          </cell>
          <cell r="Q695" t="str">
            <v>SS 81600 97200</v>
          </cell>
        </row>
        <row r="696">
          <cell r="D696">
            <v>299.39999999999998</v>
          </cell>
          <cell r="E696" t="str">
            <v>Consented Discharge</v>
          </cell>
          <cell r="F696" t="str">
            <v>Monitoring</v>
          </cell>
          <cell r="G696" t="str">
            <v>South Wales</v>
          </cell>
          <cell r="H696" t="str">
            <v>Pelenna Valley</v>
          </cell>
          <cell r="I696" t="str">
            <v>Mine Water Treatment</v>
          </cell>
          <cell r="J696" t="str">
            <v xml:space="preserve">Colliery Closed By Coal Authority </v>
          </cell>
          <cell r="K696">
            <v>36069</v>
          </cell>
          <cell r="M696">
            <v>281600</v>
          </cell>
          <cell r="N696">
            <v>197200</v>
          </cell>
          <cell r="O696">
            <v>170</v>
          </cell>
          <cell r="P696" t="str">
            <v>SS</v>
          </cell>
          <cell r="Q696" t="str">
            <v>SS 81600 97200</v>
          </cell>
        </row>
        <row r="697">
          <cell r="D697">
            <v>796.1</v>
          </cell>
          <cell r="E697" t="str">
            <v>Raw Mine Water (Inlet to Cell 1)</v>
          </cell>
          <cell r="F697" t="str">
            <v>Passive</v>
          </cell>
          <cell r="G697" t="str">
            <v>South Wales</v>
          </cell>
          <cell r="H697" t="str">
            <v>Pelenna</v>
          </cell>
          <cell r="I697" t="str">
            <v>Mine Water Treatment</v>
          </cell>
          <cell r="J697" t="str">
            <v>Coal Authority Minewater Programme</v>
          </cell>
          <cell r="K697">
            <v>41730</v>
          </cell>
          <cell r="L697" t="str">
            <v>from 281197-012 or 281197-011</v>
          </cell>
          <cell r="M697">
            <v>281590</v>
          </cell>
          <cell r="N697">
            <v>197200</v>
          </cell>
        </row>
        <row r="698">
          <cell r="D698">
            <v>796.2</v>
          </cell>
          <cell r="E698" t="str">
            <v>Cell 5 Outlet (Consented Discharge)</v>
          </cell>
          <cell r="F698" t="str">
            <v>Passive</v>
          </cell>
          <cell r="G698" t="str">
            <v>South Wales</v>
          </cell>
          <cell r="H698" t="str">
            <v>Pelenna</v>
          </cell>
          <cell r="I698" t="str">
            <v>Mine Water Treatment</v>
          </cell>
          <cell r="J698" t="str">
            <v>Coal Authority Minewater Programme</v>
          </cell>
          <cell r="K698">
            <v>41730</v>
          </cell>
          <cell r="M698">
            <v>281570</v>
          </cell>
          <cell r="N698">
            <v>197020</v>
          </cell>
        </row>
        <row r="699">
          <cell r="D699">
            <v>796.25</v>
          </cell>
          <cell r="E699" t="str">
            <v>Cell 1 Outlet</v>
          </cell>
          <cell r="F699" t="str">
            <v>Passive</v>
          </cell>
          <cell r="G699" t="str">
            <v>South Wales</v>
          </cell>
          <cell r="H699" t="str">
            <v>Pelenna</v>
          </cell>
          <cell r="I699" t="str">
            <v>Mine Water Treatment</v>
          </cell>
          <cell r="J699" t="str">
            <v>Coal Authority Minewater Programme</v>
          </cell>
          <cell r="K699">
            <v>41730</v>
          </cell>
          <cell r="M699">
            <v>281585</v>
          </cell>
          <cell r="N699">
            <v>197130</v>
          </cell>
        </row>
        <row r="700">
          <cell r="D700">
            <v>796.3</v>
          </cell>
          <cell r="E700" t="str">
            <v>Cell 2 Outlet</v>
          </cell>
          <cell r="F700" t="str">
            <v>Passive</v>
          </cell>
          <cell r="G700" t="str">
            <v>South Wales</v>
          </cell>
          <cell r="H700" t="str">
            <v>Pelenna</v>
          </cell>
          <cell r="I700" t="str">
            <v>Mine Water Treatment</v>
          </cell>
          <cell r="J700" t="str">
            <v>Coal Authority Minewater Programme</v>
          </cell>
          <cell r="K700">
            <v>41730</v>
          </cell>
          <cell r="M700">
            <v>281585</v>
          </cell>
          <cell r="N700">
            <v>197105</v>
          </cell>
        </row>
        <row r="701">
          <cell r="D701">
            <v>796.4</v>
          </cell>
          <cell r="E701" t="str">
            <v>Cell 3 Outlet</v>
          </cell>
          <cell r="F701" t="str">
            <v>Passive</v>
          </cell>
          <cell r="G701" t="str">
            <v>South Wales</v>
          </cell>
          <cell r="H701" t="str">
            <v>Pelenna</v>
          </cell>
          <cell r="I701" t="str">
            <v>Mine Water Treatment</v>
          </cell>
          <cell r="J701" t="str">
            <v>Coal Authority Minewater Programme</v>
          </cell>
          <cell r="K701">
            <v>41730</v>
          </cell>
          <cell r="M701">
            <v>281580</v>
          </cell>
          <cell r="N701">
            <v>197075</v>
          </cell>
        </row>
        <row r="702">
          <cell r="D702">
            <v>796.5</v>
          </cell>
          <cell r="E702" t="str">
            <v>Cell 4 Outlet</v>
          </cell>
          <cell r="F702" t="str">
            <v>Passive</v>
          </cell>
          <cell r="G702" t="str">
            <v>South Wales</v>
          </cell>
          <cell r="H702" t="str">
            <v>Pelenna</v>
          </cell>
          <cell r="I702" t="str">
            <v>Mine Water Treatment</v>
          </cell>
          <cell r="J702" t="str">
            <v>Coal Authority Minewater Programme</v>
          </cell>
          <cell r="K702">
            <v>41730</v>
          </cell>
          <cell r="M702">
            <v>281580</v>
          </cell>
          <cell r="N702">
            <v>197050</v>
          </cell>
        </row>
        <row r="703">
          <cell r="D703">
            <v>796.7</v>
          </cell>
          <cell r="E703" t="str">
            <v>Middle Mine Discharge</v>
          </cell>
          <cell r="F703" t="str">
            <v>Passive</v>
          </cell>
          <cell r="G703" t="str">
            <v>South Wales</v>
          </cell>
          <cell r="H703" t="str">
            <v>Pelenna</v>
          </cell>
          <cell r="I703" t="str">
            <v>Mine Water Treatment</v>
          </cell>
          <cell r="J703" t="str">
            <v>Coal Authority Minewater Programme</v>
          </cell>
          <cell r="K703">
            <v>41730</v>
          </cell>
          <cell r="L703" t="str">
            <v>Possibly 281197-009 or 281197-008</v>
          </cell>
          <cell r="M703">
            <v>281470</v>
          </cell>
          <cell r="N703">
            <v>197515</v>
          </cell>
        </row>
        <row r="704">
          <cell r="D704">
            <v>727.1</v>
          </cell>
          <cell r="E704" t="str">
            <v>Discharge</v>
          </cell>
          <cell r="F704" t="str">
            <v>Inactive</v>
          </cell>
          <cell r="G704" t="str">
            <v>South Wales</v>
          </cell>
          <cell r="H704" t="str">
            <v>Neath Valley</v>
          </cell>
          <cell r="I704" t="str">
            <v>Design Mine Water Treatment</v>
          </cell>
          <cell r="J704" t="str">
            <v>Coal Authority Minewater Programme</v>
          </cell>
          <cell r="K704">
            <v>38845</v>
          </cell>
          <cell r="L704" t="str">
            <v>281202-024</v>
          </cell>
          <cell r="M704">
            <v>281363</v>
          </cell>
          <cell r="N704">
            <v>202825</v>
          </cell>
          <cell r="O704">
            <v>170</v>
          </cell>
          <cell r="P704" t="str">
            <v>SN</v>
          </cell>
          <cell r="Q704" t="str">
            <v>SN 81363 02825</v>
          </cell>
        </row>
        <row r="705">
          <cell r="D705">
            <v>228.1</v>
          </cell>
          <cell r="E705" t="str">
            <v>No.1 Shaft</v>
          </cell>
          <cell r="F705" t="str">
            <v>Monitoring</v>
          </cell>
          <cell r="G705" t="str">
            <v>Yorkshire</v>
          </cell>
          <cell r="H705" t="str">
            <v>Yorkshire Zone 1</v>
          </cell>
          <cell r="I705" t="str">
            <v>Monitoring</v>
          </cell>
          <cell r="J705" t="str">
            <v>Hazard H845</v>
          </cell>
          <cell r="K705">
            <v>35674</v>
          </cell>
          <cell r="L705" t="str">
            <v>419416-011</v>
          </cell>
          <cell r="M705">
            <v>419340</v>
          </cell>
          <cell r="N705">
            <v>416744</v>
          </cell>
          <cell r="O705">
            <v>110</v>
          </cell>
          <cell r="P705" t="str">
            <v>SE</v>
          </cell>
          <cell r="Q705" t="str">
            <v>SE 19340 16744</v>
          </cell>
        </row>
        <row r="706">
          <cell r="D706">
            <v>228.2</v>
          </cell>
          <cell r="E706" t="str">
            <v>No.2 Shaft</v>
          </cell>
          <cell r="F706" t="str">
            <v>Monitoring</v>
          </cell>
          <cell r="G706" t="str">
            <v>Yorkshire</v>
          </cell>
          <cell r="H706" t="str">
            <v>Yorkshire Zone 1</v>
          </cell>
          <cell r="I706" t="str">
            <v>Monitoring</v>
          </cell>
          <cell r="J706" t="str">
            <v>Hazard H845</v>
          </cell>
          <cell r="K706">
            <v>35674</v>
          </cell>
          <cell r="L706" t="str">
            <v>419416-003</v>
          </cell>
          <cell r="M706">
            <v>419349</v>
          </cell>
          <cell r="N706">
            <v>416763</v>
          </cell>
          <cell r="O706">
            <v>110</v>
          </cell>
          <cell r="P706" t="str">
            <v>SE</v>
          </cell>
          <cell r="Q706" t="str">
            <v>SE 19349 16763</v>
          </cell>
        </row>
        <row r="707">
          <cell r="D707">
            <v>304.10000000000002</v>
          </cell>
          <cell r="E707" t="str">
            <v>No.2 Shaft</v>
          </cell>
          <cell r="F707" t="str">
            <v>Monitoring</v>
          </cell>
          <cell r="G707" t="str">
            <v>South Wales</v>
          </cell>
          <cell r="H707" t="str">
            <v>Taff Valley</v>
          </cell>
          <cell r="I707" t="str">
            <v>Public Safety</v>
          </cell>
          <cell r="J707" t="str">
            <v>Hazard H1378</v>
          </cell>
          <cell r="K707">
            <v>36069</v>
          </cell>
          <cell r="L707" t="str">
            <v>305203-009</v>
          </cell>
          <cell r="M707">
            <v>305633</v>
          </cell>
          <cell r="N707">
            <v>203457</v>
          </cell>
          <cell r="O707">
            <v>170</v>
          </cell>
          <cell r="P707" t="str">
            <v>SO</v>
          </cell>
          <cell r="Q707" t="str">
            <v>SO 05633 03457</v>
          </cell>
        </row>
        <row r="708">
          <cell r="D708">
            <v>629.1</v>
          </cell>
          <cell r="E708" t="str">
            <v>House Vent</v>
          </cell>
          <cell r="F708" t="str">
            <v>Monitoring</v>
          </cell>
          <cell r="G708" t="str">
            <v>Cumbria</v>
          </cell>
          <cell r="H708" t="str">
            <v>Maryport</v>
          </cell>
          <cell r="I708" t="str">
            <v>Public Safety</v>
          </cell>
          <cell r="J708" t="str">
            <v>Hazard</v>
          </cell>
          <cell r="K708">
            <v>37819</v>
          </cell>
          <cell r="L708" t="str">
            <v>303532-001</v>
          </cell>
          <cell r="M708">
            <v>303230</v>
          </cell>
          <cell r="N708">
            <v>532640</v>
          </cell>
          <cell r="O708">
            <v>89</v>
          </cell>
          <cell r="P708" t="str">
            <v>NY</v>
          </cell>
          <cell r="Q708" t="str">
            <v>NY 03230 32640</v>
          </cell>
        </row>
        <row r="709">
          <cell r="D709">
            <v>221.1</v>
          </cell>
          <cell r="E709" t="str">
            <v>No.2 Shaft</v>
          </cell>
          <cell r="F709" t="str">
            <v>Monitoring</v>
          </cell>
          <cell r="G709" t="str">
            <v>Scotland</v>
          </cell>
          <cell r="H709" t="str">
            <v>Monktonhall</v>
          </cell>
          <cell r="I709" t="str">
            <v>Monitoring</v>
          </cell>
          <cell r="J709" t="str">
            <v>Area Rising Minewater</v>
          </cell>
          <cell r="K709">
            <v>35582</v>
          </cell>
          <cell r="L709" t="str">
            <v>329668-021</v>
          </cell>
          <cell r="M709">
            <v>329795</v>
          </cell>
          <cell r="N709">
            <v>668138</v>
          </cell>
          <cell r="O709">
            <v>66</v>
          </cell>
          <cell r="P709" t="str">
            <v>NT</v>
          </cell>
          <cell r="Q709" t="str">
            <v>NT 29795 68138</v>
          </cell>
        </row>
        <row r="710">
          <cell r="D710">
            <v>445.1</v>
          </cell>
          <cell r="E710" t="str">
            <v>Barnsley  B/H</v>
          </cell>
          <cell r="F710" t="str">
            <v>Monitoring</v>
          </cell>
          <cell r="G710" t="str">
            <v>Yorkshire</v>
          </cell>
          <cell r="H710" t="str">
            <v>Yorkshire Zone 5</v>
          </cell>
          <cell r="I710" t="str">
            <v>Monitoring</v>
          </cell>
          <cell r="J710" t="str">
            <v>Hazard E870</v>
          </cell>
          <cell r="K710">
            <v>36678</v>
          </cell>
          <cell r="M710">
            <v>442105</v>
          </cell>
          <cell r="N710">
            <v>393713</v>
          </cell>
          <cell r="O710">
            <v>111</v>
          </cell>
          <cell r="P710" t="str">
            <v>SK</v>
          </cell>
          <cell r="Q710" t="str">
            <v>SK 42105 93713</v>
          </cell>
        </row>
        <row r="711">
          <cell r="D711">
            <v>348.1</v>
          </cell>
          <cell r="E711" t="str">
            <v>No.4 Shaft</v>
          </cell>
          <cell r="F711" t="str">
            <v>Inactive</v>
          </cell>
          <cell r="G711" t="str">
            <v>South Wales</v>
          </cell>
          <cell r="H711" t="str">
            <v>Mid Rhondda Fawr Valley</v>
          </cell>
          <cell r="I711" t="str">
            <v>Monitoring</v>
          </cell>
          <cell r="J711" t="str">
            <v>Area Rising Minewater</v>
          </cell>
          <cell r="K711">
            <v>36192</v>
          </cell>
          <cell r="L711" t="str">
            <v>299193-005</v>
          </cell>
          <cell r="M711">
            <v>299392</v>
          </cell>
          <cell r="N711">
            <v>193423</v>
          </cell>
          <cell r="O711">
            <v>170</v>
          </cell>
          <cell r="P711" t="str">
            <v>SS</v>
          </cell>
          <cell r="Q711" t="str">
            <v>SS 99392 93423</v>
          </cell>
        </row>
        <row r="712">
          <cell r="D712">
            <v>2.1</v>
          </cell>
          <cell r="E712" t="str">
            <v>Shaft</v>
          </cell>
          <cell r="F712" t="str">
            <v>Monitoring</v>
          </cell>
          <cell r="G712" t="str">
            <v>South Wales</v>
          </cell>
          <cell r="H712" t="str">
            <v>Upper Cynon Valley</v>
          </cell>
          <cell r="I712" t="str">
            <v>Public Safety</v>
          </cell>
          <cell r="J712" t="str">
            <v>Cars</v>
          </cell>
          <cell r="K712">
            <v>34608</v>
          </cell>
          <cell r="L712" t="str">
            <v>299202-018</v>
          </cell>
          <cell r="M712">
            <v>299301</v>
          </cell>
          <cell r="N712">
            <v>202873</v>
          </cell>
          <cell r="O712">
            <v>170</v>
          </cell>
          <cell r="P712" t="str">
            <v>SN</v>
          </cell>
          <cell r="Q712" t="str">
            <v>SN 99301 02873</v>
          </cell>
        </row>
        <row r="713">
          <cell r="D713">
            <v>2.2000000000000002</v>
          </cell>
          <cell r="E713" t="str">
            <v>Vent</v>
          </cell>
          <cell r="F713" t="str">
            <v>Monitoring</v>
          </cell>
          <cell r="G713" t="str">
            <v>South Wales</v>
          </cell>
          <cell r="H713" t="str">
            <v>Upper Cynon Valley</v>
          </cell>
          <cell r="I713" t="str">
            <v>Public Safety</v>
          </cell>
          <cell r="J713" t="str">
            <v>Cars</v>
          </cell>
          <cell r="K713">
            <v>34608</v>
          </cell>
          <cell r="M713">
            <v>299301</v>
          </cell>
          <cell r="N713">
            <v>202873</v>
          </cell>
          <cell r="O713">
            <v>170</v>
          </cell>
          <cell r="P713" t="str">
            <v>SN</v>
          </cell>
          <cell r="Q713" t="str">
            <v>SN 99301 02873</v>
          </cell>
        </row>
        <row r="714">
          <cell r="D714">
            <v>736.1</v>
          </cell>
          <cell r="E714" t="str">
            <v>Mynyddislwyn Borehole</v>
          </cell>
          <cell r="F714" t="str">
            <v>Monitoring</v>
          </cell>
          <cell r="G714" t="str">
            <v>South Wales</v>
          </cell>
          <cell r="H714" t="str">
            <v>Rhymney Valley</v>
          </cell>
          <cell r="I714" t="str">
            <v>Design Mine Water Treatment</v>
          </cell>
          <cell r="J714" t="str">
            <v>Coal Authority Minewater Programme</v>
          </cell>
          <cell r="K714">
            <v>39371</v>
          </cell>
          <cell r="M714">
            <v>315060</v>
          </cell>
          <cell r="N714">
            <v>196486</v>
          </cell>
          <cell r="O714">
            <v>171</v>
          </cell>
          <cell r="P714" t="str">
            <v>ST</v>
          </cell>
          <cell r="Q714" t="str">
            <v>ST 15060 96486</v>
          </cell>
        </row>
        <row r="715">
          <cell r="D715">
            <v>619.1</v>
          </cell>
          <cell r="E715" t="str">
            <v>Warren House B/H</v>
          </cell>
          <cell r="F715" t="str">
            <v>Monitoring</v>
          </cell>
          <cell r="G715" t="str">
            <v>Yorkshire</v>
          </cell>
          <cell r="H715" t="str">
            <v>Yorkshire Zone 9</v>
          </cell>
          <cell r="I715" t="str">
            <v>Monitoring</v>
          </cell>
          <cell r="J715" t="str">
            <v>Area Rising Minewater</v>
          </cell>
          <cell r="K715">
            <v>37790</v>
          </cell>
          <cell r="M715">
            <v>442500</v>
          </cell>
          <cell r="N715">
            <v>424300</v>
          </cell>
          <cell r="O715">
            <v>105</v>
          </cell>
          <cell r="P715" t="str">
            <v>SE</v>
          </cell>
          <cell r="Q715" t="str">
            <v>SE 42500 24300</v>
          </cell>
        </row>
        <row r="716">
          <cell r="D716">
            <v>619.20000000000005</v>
          </cell>
          <cell r="E716" t="str">
            <v>Beamshaw B/H</v>
          </cell>
          <cell r="F716" t="str">
            <v>Monitoring</v>
          </cell>
          <cell r="G716" t="str">
            <v>Yorkshire</v>
          </cell>
          <cell r="H716" t="str">
            <v>Yorkshire Zone 9</v>
          </cell>
          <cell r="I716" t="str">
            <v>Monitoring</v>
          </cell>
          <cell r="J716" t="str">
            <v>Area Rising Minewater</v>
          </cell>
          <cell r="K716">
            <v>37790</v>
          </cell>
          <cell r="M716">
            <v>442500</v>
          </cell>
          <cell r="N716">
            <v>424300</v>
          </cell>
          <cell r="O716">
            <v>105</v>
          </cell>
          <cell r="P716" t="str">
            <v>SE</v>
          </cell>
          <cell r="Q716" t="str">
            <v>SE 42500 24300</v>
          </cell>
        </row>
        <row r="717">
          <cell r="D717">
            <v>619.29999999999995</v>
          </cell>
          <cell r="E717" t="str">
            <v>No. 3 shaft vent</v>
          </cell>
          <cell r="F717" t="str">
            <v>Monitoring</v>
          </cell>
          <cell r="G717" t="str">
            <v>Yorkshire</v>
          </cell>
          <cell r="H717" t="str">
            <v>Yorkshire Zone 9</v>
          </cell>
          <cell r="I717" t="str">
            <v>Monitoring</v>
          </cell>
          <cell r="J717" t="str">
            <v>Area Rising Minewater</v>
          </cell>
          <cell r="K717">
            <v>37790</v>
          </cell>
          <cell r="L717" t="str">
            <v>443424-003</v>
          </cell>
          <cell r="M717">
            <v>443115</v>
          </cell>
          <cell r="N717">
            <v>424305</v>
          </cell>
          <cell r="O717">
            <v>105</v>
          </cell>
          <cell r="P717" t="str">
            <v>SE</v>
          </cell>
          <cell r="Q717" t="str">
            <v>SE 43115 24305</v>
          </cell>
        </row>
        <row r="718">
          <cell r="D718">
            <v>331.1</v>
          </cell>
          <cell r="E718" t="str">
            <v>Adit</v>
          </cell>
          <cell r="F718" t="str">
            <v>Monitoring</v>
          </cell>
          <cell r="G718" t="str">
            <v>South Wales</v>
          </cell>
          <cell r="H718" t="str">
            <v>Twrch Valley</v>
          </cell>
          <cell r="I718" t="str">
            <v>Public Safety</v>
          </cell>
          <cell r="J718" t="str">
            <v>Hazard H1592</v>
          </cell>
          <cell r="K718">
            <v>36161</v>
          </cell>
          <cell r="L718" t="str">
            <v>274211-091</v>
          </cell>
          <cell r="M718">
            <v>274190</v>
          </cell>
          <cell r="N718">
            <v>211957</v>
          </cell>
          <cell r="O718">
            <v>160</v>
          </cell>
          <cell r="P718" t="str">
            <v>SN</v>
          </cell>
          <cell r="Q718" t="str">
            <v>SN 74190 11957</v>
          </cell>
        </row>
        <row r="719">
          <cell r="D719">
            <v>331.2</v>
          </cell>
          <cell r="E719" t="str">
            <v>Discharge</v>
          </cell>
          <cell r="F719" t="str">
            <v>Monitoring</v>
          </cell>
          <cell r="G719" t="str">
            <v>South Wales</v>
          </cell>
          <cell r="H719" t="str">
            <v>Twrch Valley</v>
          </cell>
          <cell r="I719" t="str">
            <v>Public Safety</v>
          </cell>
          <cell r="J719" t="str">
            <v>Hazard H1592</v>
          </cell>
          <cell r="K719">
            <v>36161</v>
          </cell>
          <cell r="M719">
            <v>274267</v>
          </cell>
          <cell r="N719">
            <v>212053</v>
          </cell>
          <cell r="O719">
            <v>160</v>
          </cell>
          <cell r="P719" t="str">
            <v>SN</v>
          </cell>
          <cell r="Q719" t="str">
            <v>SN 74267 12053</v>
          </cell>
        </row>
        <row r="720">
          <cell r="D720">
            <v>720.1</v>
          </cell>
          <cell r="E720" t="str">
            <v>Discharge</v>
          </cell>
          <cell r="F720" t="str">
            <v>Gravity Outfall (Passive)</v>
          </cell>
          <cell r="G720" t="str">
            <v>Scotland</v>
          </cell>
          <cell r="H720" t="str">
            <v>Prestwick</v>
          </cell>
          <cell r="I720" t="str">
            <v>Design Mine Water Treatment</v>
          </cell>
          <cell r="J720" t="str">
            <v>Coal Authority Minewater Programme</v>
          </cell>
          <cell r="K720">
            <v>38811</v>
          </cell>
          <cell r="M720">
            <v>234520</v>
          </cell>
          <cell r="N720">
            <v>627652</v>
          </cell>
          <cell r="O720">
            <v>70</v>
          </cell>
          <cell r="P720" t="str">
            <v>NS</v>
          </cell>
          <cell r="Q720" t="str">
            <v>NS 34520 27652</v>
          </cell>
        </row>
        <row r="721">
          <cell r="D721">
            <v>656.1</v>
          </cell>
          <cell r="E721" t="str">
            <v>Blindwells Pumping B/H</v>
          </cell>
          <cell r="F721" t="str">
            <v>Pumped Passive</v>
          </cell>
          <cell r="G721" t="str">
            <v>Scotland</v>
          </cell>
          <cell r="H721" t="str">
            <v>Blindwells</v>
          </cell>
          <cell r="I721" t="str">
            <v>Pumping</v>
          </cell>
          <cell r="J721" t="str">
            <v>Area Rising Minewater</v>
          </cell>
          <cell r="K721">
            <v>38058</v>
          </cell>
          <cell r="M721">
            <v>341785</v>
          </cell>
          <cell r="N721">
            <v>674804</v>
          </cell>
          <cell r="O721">
            <v>66</v>
          </cell>
          <cell r="P721" t="str">
            <v>NT</v>
          </cell>
          <cell r="Q721" t="str">
            <v>NT 41785 74804</v>
          </cell>
        </row>
        <row r="722">
          <cell r="D722">
            <v>656.2</v>
          </cell>
          <cell r="E722" t="str">
            <v>Consented Discharge &amp; Reed Bed 3 Outflow</v>
          </cell>
          <cell r="F722" t="str">
            <v>Pumped Passive</v>
          </cell>
          <cell r="G722" t="str">
            <v>Scotland</v>
          </cell>
          <cell r="H722" t="str">
            <v>Blindwells</v>
          </cell>
          <cell r="I722" t="str">
            <v>Pumping</v>
          </cell>
          <cell r="J722" t="str">
            <v>Area Rising Minewater</v>
          </cell>
          <cell r="K722">
            <v>40544</v>
          </cell>
          <cell r="M722">
            <v>341345</v>
          </cell>
          <cell r="N722">
            <v>674635</v>
          </cell>
          <cell r="O722">
            <v>66</v>
          </cell>
          <cell r="P722" t="str">
            <v>NT</v>
          </cell>
          <cell r="Q722" t="str">
            <v>NT 41345 74635</v>
          </cell>
        </row>
        <row r="723">
          <cell r="D723">
            <v>656.3</v>
          </cell>
          <cell r="E723" t="str">
            <v>Seton Sands</v>
          </cell>
          <cell r="F723" t="str">
            <v>Pumped Passive</v>
          </cell>
          <cell r="G723" t="str">
            <v>Scotland</v>
          </cell>
          <cell r="H723" t="str">
            <v>Blindwells</v>
          </cell>
          <cell r="I723" t="str">
            <v>Pumping</v>
          </cell>
          <cell r="J723" t="str">
            <v>Area Rising Minewater</v>
          </cell>
          <cell r="K723">
            <v>38058</v>
          </cell>
          <cell r="M723">
            <v>341602</v>
          </cell>
          <cell r="N723">
            <v>675869</v>
          </cell>
          <cell r="O723">
            <v>66</v>
          </cell>
          <cell r="P723" t="str">
            <v>NT</v>
          </cell>
          <cell r="Q723" t="str">
            <v>NT 41602 75869</v>
          </cell>
        </row>
        <row r="724">
          <cell r="D724">
            <v>656.4</v>
          </cell>
          <cell r="E724" t="str">
            <v>Pumping B/H 5A</v>
          </cell>
          <cell r="F724" t="str">
            <v>Pumped Passive</v>
          </cell>
          <cell r="G724" t="str">
            <v>Scotland</v>
          </cell>
          <cell r="H724" t="str">
            <v>Blindwells</v>
          </cell>
          <cell r="I724" t="str">
            <v>Pumping</v>
          </cell>
          <cell r="J724" t="str">
            <v>Area Rising Minewater</v>
          </cell>
          <cell r="K724">
            <v>40544</v>
          </cell>
          <cell r="M724">
            <v>341622</v>
          </cell>
          <cell r="N724">
            <v>674753</v>
          </cell>
          <cell r="O724">
            <v>66</v>
          </cell>
          <cell r="P724" t="str">
            <v>NT</v>
          </cell>
          <cell r="Q724" t="str">
            <v>NT 41622 74753</v>
          </cell>
        </row>
        <row r="725">
          <cell r="D725">
            <v>656.5</v>
          </cell>
          <cell r="E725" t="str">
            <v>Piezo 28R</v>
          </cell>
          <cell r="F725" t="str">
            <v>Pumped Passive</v>
          </cell>
          <cell r="G725" t="str">
            <v>Scotland</v>
          </cell>
          <cell r="H725" t="str">
            <v>Blindwells</v>
          </cell>
          <cell r="I725" t="str">
            <v>Pumping</v>
          </cell>
          <cell r="J725" t="str">
            <v>Area Rising Minewater</v>
          </cell>
          <cell r="K725">
            <v>40544</v>
          </cell>
          <cell r="M725">
            <v>341758</v>
          </cell>
          <cell r="N725">
            <v>674820</v>
          </cell>
          <cell r="O725">
            <v>66</v>
          </cell>
          <cell r="P725" t="str">
            <v>NT</v>
          </cell>
          <cell r="Q725" t="str">
            <v>NT 41758 74820</v>
          </cell>
        </row>
        <row r="726">
          <cell r="D726">
            <v>656.55</v>
          </cell>
          <cell r="E726" t="str">
            <v>Cascade Top Inlet</v>
          </cell>
          <cell r="F726" t="str">
            <v>Pumped Passive</v>
          </cell>
          <cell r="G726" t="str">
            <v>Scotland</v>
          </cell>
          <cell r="H726" t="str">
            <v>Blindwells</v>
          </cell>
          <cell r="I726" t="str">
            <v>Pumping</v>
          </cell>
          <cell r="J726" t="str">
            <v>Area Rising Minewater</v>
          </cell>
          <cell r="K726">
            <v>42439</v>
          </cell>
          <cell r="M726">
            <v>341763</v>
          </cell>
          <cell r="N726">
            <v>674793</v>
          </cell>
          <cell r="O726">
            <v>66</v>
          </cell>
          <cell r="P726" t="str">
            <v>NT</v>
          </cell>
        </row>
        <row r="727">
          <cell r="D727">
            <v>656.6</v>
          </cell>
          <cell r="E727" t="str">
            <v>Cascade Bottom</v>
          </cell>
          <cell r="F727" t="str">
            <v>Pumped Passive</v>
          </cell>
          <cell r="G727" t="str">
            <v>Scotland</v>
          </cell>
          <cell r="H727" t="str">
            <v>Blindwells</v>
          </cell>
          <cell r="I727" t="str">
            <v>Pumping</v>
          </cell>
          <cell r="J727" t="str">
            <v>Area Rising Minewater</v>
          </cell>
          <cell r="K727">
            <v>40544</v>
          </cell>
          <cell r="M727">
            <v>341755</v>
          </cell>
          <cell r="N727">
            <v>674790</v>
          </cell>
          <cell r="O727">
            <v>66</v>
          </cell>
          <cell r="P727" t="str">
            <v>NT</v>
          </cell>
          <cell r="Q727" t="str">
            <v>NT 41755 74790</v>
          </cell>
        </row>
        <row r="728">
          <cell r="D728">
            <v>656.7</v>
          </cell>
          <cell r="E728" t="str">
            <v>Reed Bed 1 Outflow</v>
          </cell>
          <cell r="F728" t="str">
            <v>Pumped Passive</v>
          </cell>
          <cell r="G728" t="str">
            <v>Scotland</v>
          </cell>
          <cell r="H728" t="str">
            <v>Blindwells</v>
          </cell>
          <cell r="I728" t="str">
            <v>Pumping</v>
          </cell>
          <cell r="J728" t="str">
            <v>Area Rising Minewater</v>
          </cell>
          <cell r="K728">
            <v>40544</v>
          </cell>
          <cell r="M728">
            <v>341630</v>
          </cell>
          <cell r="N728">
            <v>674735</v>
          </cell>
          <cell r="O728">
            <v>66</v>
          </cell>
          <cell r="P728" t="str">
            <v>NT</v>
          </cell>
          <cell r="Q728" t="str">
            <v>NT 41630 74735</v>
          </cell>
        </row>
        <row r="729">
          <cell r="D729">
            <v>656.8</v>
          </cell>
          <cell r="E729" t="str">
            <v>Reed Bed 2 Outflow</v>
          </cell>
          <cell r="F729" t="str">
            <v>Pumped Passive</v>
          </cell>
          <cell r="G729" t="str">
            <v>Scotland</v>
          </cell>
          <cell r="H729" t="str">
            <v>Blindwells</v>
          </cell>
          <cell r="I729" t="str">
            <v>Pumping</v>
          </cell>
          <cell r="J729" t="str">
            <v>Area Rising Minewater</v>
          </cell>
          <cell r="K729">
            <v>40544</v>
          </cell>
          <cell r="M729">
            <v>341495</v>
          </cell>
          <cell r="N729">
            <v>674695</v>
          </cell>
          <cell r="O729">
            <v>66</v>
          </cell>
          <cell r="P729" t="str">
            <v>NT</v>
          </cell>
          <cell r="Q729" t="str">
            <v>NT 41495 74695</v>
          </cell>
        </row>
        <row r="730">
          <cell r="D730">
            <v>690.1</v>
          </cell>
          <cell r="E730" t="str">
            <v>Day Level</v>
          </cell>
          <cell r="F730" t="str">
            <v>Monitoring</v>
          </cell>
          <cell r="G730" t="str">
            <v>Scotland</v>
          </cell>
          <cell r="H730" t="str">
            <v>Bilston Glen</v>
          </cell>
          <cell r="I730" t="str">
            <v>Monitoring</v>
          </cell>
          <cell r="J730" t="str">
            <v>Area Rising Minewater</v>
          </cell>
          <cell r="K730">
            <v>38435</v>
          </cell>
          <cell r="L730" t="str">
            <v>332667-001</v>
          </cell>
          <cell r="M730">
            <v>332467</v>
          </cell>
          <cell r="N730">
            <v>667044</v>
          </cell>
          <cell r="O730">
            <v>92</v>
          </cell>
          <cell r="P730" t="str">
            <v>NT</v>
          </cell>
          <cell r="Q730" t="str">
            <v>NT 32467 67044</v>
          </cell>
        </row>
        <row r="731">
          <cell r="D731">
            <v>681.1</v>
          </cell>
          <cell r="E731" t="str">
            <v>Raw water from horizontal bores under Tyn-y-Cwm adit</v>
          </cell>
          <cell r="F731" t="str">
            <v>Passive (Valve Controlled)</v>
          </cell>
          <cell r="G731" t="str">
            <v>South Wales</v>
          </cell>
          <cell r="H731" t="str">
            <v>Neath Valley</v>
          </cell>
          <cell r="I731" t="str">
            <v>Mine Water Treatment</v>
          </cell>
          <cell r="J731" t="str">
            <v>Coal Authority Minewater Programme</v>
          </cell>
          <cell r="K731">
            <v>38271</v>
          </cell>
          <cell r="L731" t="str">
            <v>283202-003</v>
          </cell>
          <cell r="M731">
            <v>283400</v>
          </cell>
          <cell r="N731">
            <v>202800</v>
          </cell>
          <cell r="O731">
            <v>170</v>
          </cell>
          <cell r="P731" t="str">
            <v>SN</v>
          </cell>
          <cell r="Q731" t="str">
            <v>SN 83400 02800</v>
          </cell>
        </row>
        <row r="732">
          <cell r="D732">
            <v>681.2</v>
          </cell>
          <cell r="E732" t="str">
            <v>Settlement Lagoons 2 in series</v>
          </cell>
          <cell r="F732" t="str">
            <v>Passive (Valve Controlled)</v>
          </cell>
          <cell r="G732" t="str">
            <v>South Wales</v>
          </cell>
          <cell r="H732" t="str">
            <v>Neath Valley</v>
          </cell>
          <cell r="I732" t="str">
            <v>Mine Water Treatment</v>
          </cell>
          <cell r="J732" t="str">
            <v>Coal Authority Minewater Programme</v>
          </cell>
          <cell r="K732">
            <v>38271</v>
          </cell>
          <cell r="M732">
            <v>283440</v>
          </cell>
          <cell r="N732">
            <v>202860</v>
          </cell>
          <cell r="O732">
            <v>170</v>
          </cell>
          <cell r="P732" t="str">
            <v>SN</v>
          </cell>
          <cell r="Q732" t="str">
            <v>SN 83440 02860</v>
          </cell>
        </row>
        <row r="733">
          <cell r="D733">
            <v>681.3</v>
          </cell>
          <cell r="E733" t="str">
            <v>Reedbeds 3 in series</v>
          </cell>
          <cell r="F733" t="str">
            <v>Passive (Valve Controlled)</v>
          </cell>
          <cell r="G733" t="str">
            <v>South Wales</v>
          </cell>
          <cell r="H733" t="str">
            <v>Neath Valley</v>
          </cell>
          <cell r="I733" t="str">
            <v>Mine Water Treatment</v>
          </cell>
          <cell r="J733" t="str">
            <v>Coal Authority Minewater Programme</v>
          </cell>
          <cell r="K733">
            <v>38271</v>
          </cell>
          <cell r="M733">
            <v>283530</v>
          </cell>
          <cell r="N733">
            <v>203000</v>
          </cell>
          <cell r="O733">
            <v>170</v>
          </cell>
          <cell r="P733" t="str">
            <v>SN</v>
          </cell>
          <cell r="Q733" t="str">
            <v>SN 83530 03000</v>
          </cell>
        </row>
        <row r="734">
          <cell r="D734">
            <v>681.4</v>
          </cell>
          <cell r="E734" t="str">
            <v>Consented Discharge</v>
          </cell>
          <cell r="F734" t="str">
            <v>Passive (Valve Controlled)</v>
          </cell>
          <cell r="G734" t="str">
            <v>South Wales</v>
          </cell>
          <cell r="H734" t="str">
            <v>Neath Valley</v>
          </cell>
          <cell r="I734" t="str">
            <v>Mine Water Treatment</v>
          </cell>
          <cell r="J734" t="str">
            <v>Coal Authority Minewater Programme</v>
          </cell>
          <cell r="K734">
            <v>38271</v>
          </cell>
          <cell r="M734">
            <v>283650</v>
          </cell>
          <cell r="N734">
            <v>203100</v>
          </cell>
          <cell r="O734">
            <v>170</v>
          </cell>
          <cell r="P734" t="str">
            <v>SN</v>
          </cell>
          <cell r="Q734" t="str">
            <v>SN 83650 03100</v>
          </cell>
        </row>
        <row r="735">
          <cell r="D735">
            <v>681.5</v>
          </cell>
          <cell r="E735" t="str">
            <v>Borehole to Tyn-y-Cwm adit</v>
          </cell>
          <cell r="F735" t="str">
            <v>Passive (Valve Controlled)</v>
          </cell>
          <cell r="G735" t="str">
            <v>South Wales</v>
          </cell>
          <cell r="H735" t="str">
            <v>Neath Valley</v>
          </cell>
          <cell r="I735" t="str">
            <v>Mine Water Treatment</v>
          </cell>
          <cell r="J735" t="str">
            <v>Coal Authority Minewater Programme</v>
          </cell>
          <cell r="K735">
            <v>38271</v>
          </cell>
          <cell r="M735">
            <v>283466</v>
          </cell>
          <cell r="N735">
            <v>202575</v>
          </cell>
          <cell r="O735">
            <v>170</v>
          </cell>
          <cell r="P735" t="str">
            <v>SN</v>
          </cell>
          <cell r="Q735" t="str">
            <v>SN 83466 02575</v>
          </cell>
        </row>
        <row r="736">
          <cell r="D736">
            <v>681.6</v>
          </cell>
          <cell r="E736" t="str">
            <v>Air Shaft Former Discharge to Clydach</v>
          </cell>
          <cell r="F736" t="str">
            <v>Passive (Valve Controlled)</v>
          </cell>
          <cell r="G736" t="str">
            <v>South Wales</v>
          </cell>
          <cell r="H736" t="str">
            <v>Neath Valley</v>
          </cell>
          <cell r="I736" t="str">
            <v>Mine Water Treatment</v>
          </cell>
          <cell r="J736" t="str">
            <v>Coal Authority Minewater Programme</v>
          </cell>
          <cell r="K736">
            <v>38271</v>
          </cell>
          <cell r="L736" t="str">
            <v>283202-007</v>
          </cell>
          <cell r="M736">
            <v>283524</v>
          </cell>
          <cell r="N736">
            <v>202540</v>
          </cell>
          <cell r="O736">
            <v>170</v>
          </cell>
          <cell r="P736" t="str">
            <v>SN</v>
          </cell>
          <cell r="Q736" t="str">
            <v>SN 83524 02540</v>
          </cell>
        </row>
        <row r="737">
          <cell r="D737">
            <v>681.7</v>
          </cell>
          <cell r="E737" t="str">
            <v>Crown hole above Tyn-y-Cwm adit</v>
          </cell>
          <cell r="F737" t="str">
            <v>Passive (Valve Controlled)</v>
          </cell>
          <cell r="G737" t="str">
            <v>South Wales</v>
          </cell>
          <cell r="H737" t="str">
            <v>Neath Valley</v>
          </cell>
          <cell r="I737" t="str">
            <v>Mine Water Treatment</v>
          </cell>
          <cell r="J737" t="str">
            <v>Coal Authority Minewater Programme</v>
          </cell>
          <cell r="K737">
            <v>38271</v>
          </cell>
          <cell r="M737">
            <v>283449</v>
          </cell>
          <cell r="N737">
            <v>202765</v>
          </cell>
          <cell r="O737">
            <v>170</v>
          </cell>
          <cell r="P737" t="str">
            <v>SN</v>
          </cell>
          <cell r="Q737" t="str">
            <v>SN 83449 02765</v>
          </cell>
        </row>
        <row r="738">
          <cell r="D738">
            <v>681.8</v>
          </cell>
          <cell r="E738" t="str">
            <v>Settlement Pond 1 Outflow</v>
          </cell>
          <cell r="F738" t="str">
            <v>Passive (Valve Controlled)</v>
          </cell>
          <cell r="G738" t="str">
            <v>South Wales</v>
          </cell>
          <cell r="H738" t="str">
            <v>Neath Valley</v>
          </cell>
          <cell r="I738" t="str">
            <v>Mine Water Treatment</v>
          </cell>
          <cell r="J738" t="str">
            <v>Coal Authority Minewater Programme</v>
          </cell>
          <cell r="K738">
            <v>38271</v>
          </cell>
          <cell r="M738">
            <v>283445</v>
          </cell>
          <cell r="N738">
            <v>202865</v>
          </cell>
          <cell r="O738">
            <v>170</v>
          </cell>
          <cell r="P738" t="str">
            <v>SN</v>
          </cell>
          <cell r="Q738" t="str">
            <v>SN 83445 02865</v>
          </cell>
        </row>
        <row r="739">
          <cell r="D739">
            <v>681.9</v>
          </cell>
          <cell r="E739" t="str">
            <v>Settlement Pond 2 Outflow</v>
          </cell>
          <cell r="F739" t="str">
            <v>Passive (Valve Controlled)</v>
          </cell>
          <cell r="G739" t="str">
            <v>South Wales</v>
          </cell>
          <cell r="H739" t="str">
            <v>Neath Valley</v>
          </cell>
          <cell r="I739" t="str">
            <v>Mine Water Treatment</v>
          </cell>
          <cell r="J739" t="str">
            <v>Coal Authority Minewater Programme</v>
          </cell>
          <cell r="K739">
            <v>38271</v>
          </cell>
          <cell r="M739">
            <v>283465</v>
          </cell>
          <cell r="N739">
            <v>202905</v>
          </cell>
          <cell r="O739">
            <v>170</v>
          </cell>
          <cell r="P739" t="str">
            <v>SN</v>
          </cell>
          <cell r="Q739" t="str">
            <v>SN 83465 02905</v>
          </cell>
        </row>
        <row r="740">
          <cell r="D740">
            <v>681.91</v>
          </cell>
          <cell r="E740" t="str">
            <v>Reed Bed 1 Outflow</v>
          </cell>
          <cell r="F740" t="str">
            <v>Passive (Valve Controlled)</v>
          </cell>
          <cell r="G740" t="str">
            <v>South Wales</v>
          </cell>
          <cell r="H740" t="str">
            <v>Neath Valley</v>
          </cell>
          <cell r="I740" t="str">
            <v>Mine Water Treatment</v>
          </cell>
          <cell r="J740" t="str">
            <v>Coal Authority Minewater Programme</v>
          </cell>
          <cell r="K740">
            <v>38271</v>
          </cell>
          <cell r="M740">
            <v>283535</v>
          </cell>
          <cell r="N740">
            <v>203010</v>
          </cell>
          <cell r="O740">
            <v>170</v>
          </cell>
          <cell r="P740" t="str">
            <v>SN</v>
          </cell>
          <cell r="Q740" t="str">
            <v>SN 83535 03010</v>
          </cell>
        </row>
        <row r="741">
          <cell r="D741">
            <v>681.92</v>
          </cell>
          <cell r="E741" t="str">
            <v>Reed Bed 2 Outflow</v>
          </cell>
          <cell r="F741" t="str">
            <v>Passive (Valve Controlled)</v>
          </cell>
          <cell r="G741" t="str">
            <v>South Wales</v>
          </cell>
          <cell r="H741" t="str">
            <v>Neath Valley</v>
          </cell>
          <cell r="I741" t="str">
            <v>Mine Water Treatment</v>
          </cell>
          <cell r="J741" t="str">
            <v>Coal Authority Minewater Programme</v>
          </cell>
          <cell r="K741">
            <v>38271</v>
          </cell>
          <cell r="M741">
            <v>283585</v>
          </cell>
          <cell r="N741">
            <v>203060</v>
          </cell>
          <cell r="O741">
            <v>170</v>
          </cell>
          <cell r="P741" t="str">
            <v>SN</v>
          </cell>
          <cell r="Q741" t="str">
            <v>SN 83585 03060</v>
          </cell>
        </row>
        <row r="742">
          <cell r="D742">
            <v>673.1</v>
          </cell>
          <cell r="E742" t="str">
            <v>East Bank discharge 1</v>
          </cell>
          <cell r="F742" t="str">
            <v>Passive</v>
          </cell>
          <cell r="G742" t="str">
            <v>South Wales</v>
          </cell>
          <cell r="H742" t="str">
            <v>Corrwg Valley</v>
          </cell>
          <cell r="I742" t="str">
            <v>Mine Water Treatment</v>
          </cell>
          <cell r="J742" t="str">
            <v>Coal Authority Minewater Programme</v>
          </cell>
          <cell r="K742">
            <v>38183</v>
          </cell>
          <cell r="L742" t="str">
            <v>288200-011</v>
          </cell>
          <cell r="M742">
            <v>288779</v>
          </cell>
          <cell r="N742">
            <v>200600</v>
          </cell>
          <cell r="O742">
            <v>170</v>
          </cell>
          <cell r="P742" t="str">
            <v>SN</v>
          </cell>
          <cell r="Q742" t="str">
            <v>SN 88779 00600</v>
          </cell>
        </row>
        <row r="743">
          <cell r="D743">
            <v>673.2</v>
          </cell>
          <cell r="E743" t="str">
            <v>East Bank discharge 2</v>
          </cell>
          <cell r="F743" t="str">
            <v>Passive</v>
          </cell>
          <cell r="G743" t="str">
            <v>South Wales</v>
          </cell>
          <cell r="H743" t="str">
            <v>Corrwg Valley</v>
          </cell>
          <cell r="I743" t="str">
            <v>Mine Water Treatment</v>
          </cell>
          <cell r="J743" t="str">
            <v>Coal Authority Minewater Programme</v>
          </cell>
          <cell r="K743">
            <v>38183</v>
          </cell>
          <cell r="L743" t="str">
            <v>288200-008 near</v>
          </cell>
          <cell r="M743">
            <v>288738</v>
          </cell>
          <cell r="N743">
            <v>200559</v>
          </cell>
          <cell r="O743">
            <v>170</v>
          </cell>
          <cell r="P743" t="str">
            <v>SN</v>
          </cell>
          <cell r="Q743" t="str">
            <v>SN 88738 00559</v>
          </cell>
        </row>
        <row r="744">
          <cell r="D744">
            <v>673.3</v>
          </cell>
          <cell r="E744" t="str">
            <v>Upper Scheme 4 reedbeds A B C D</v>
          </cell>
          <cell r="F744" t="str">
            <v>Passive</v>
          </cell>
          <cell r="G744" t="str">
            <v>South Wales</v>
          </cell>
          <cell r="H744" t="str">
            <v>Corrwg Valley</v>
          </cell>
          <cell r="I744" t="str">
            <v>Mine Water Treatment</v>
          </cell>
          <cell r="J744" t="str">
            <v>Coal Authority Minewater Programme</v>
          </cell>
          <cell r="K744">
            <v>38183</v>
          </cell>
          <cell r="M744">
            <v>288700</v>
          </cell>
          <cell r="N744">
            <v>200520</v>
          </cell>
          <cell r="O744">
            <v>170</v>
          </cell>
          <cell r="P744" t="str">
            <v>SN</v>
          </cell>
          <cell r="Q744" t="str">
            <v>SN 88700 00520</v>
          </cell>
        </row>
        <row r="745">
          <cell r="D745">
            <v>673.4</v>
          </cell>
          <cell r="E745" t="str">
            <v>Consented Discharge Upper</v>
          </cell>
          <cell r="F745" t="str">
            <v>Passive</v>
          </cell>
          <cell r="G745" t="str">
            <v>South Wales</v>
          </cell>
          <cell r="H745" t="str">
            <v>Corrwg Valley</v>
          </cell>
          <cell r="I745" t="str">
            <v>Mine Water Treatment</v>
          </cell>
          <cell r="J745" t="str">
            <v>Coal Authority Minewater Programme</v>
          </cell>
          <cell r="K745">
            <v>38183</v>
          </cell>
          <cell r="M745">
            <v>288675</v>
          </cell>
          <cell r="N745">
            <v>200440</v>
          </cell>
          <cell r="O745">
            <v>170</v>
          </cell>
          <cell r="P745" t="str">
            <v>SN</v>
          </cell>
          <cell r="Q745" t="str">
            <v>SN 88675 00440</v>
          </cell>
        </row>
        <row r="746">
          <cell r="D746">
            <v>673.5</v>
          </cell>
          <cell r="E746" t="str">
            <v>West Bank discharge</v>
          </cell>
          <cell r="F746" t="str">
            <v>Passive</v>
          </cell>
          <cell r="G746" t="str">
            <v>South Wales</v>
          </cell>
          <cell r="H746" t="str">
            <v>Corrwg Valley</v>
          </cell>
          <cell r="I746" t="str">
            <v>Mine Water Treatment</v>
          </cell>
          <cell r="J746" t="str">
            <v>Coal Authority Minewater Programme</v>
          </cell>
          <cell r="K746">
            <v>38183</v>
          </cell>
          <cell r="L746" t="str">
            <v>288200-005 nearby</v>
          </cell>
          <cell r="M746">
            <v>288650</v>
          </cell>
          <cell r="N746">
            <v>200450</v>
          </cell>
          <cell r="O746">
            <v>170</v>
          </cell>
          <cell r="P746" t="str">
            <v>SN</v>
          </cell>
          <cell r="Q746" t="str">
            <v>SN 88650 00450</v>
          </cell>
        </row>
        <row r="747">
          <cell r="D747">
            <v>673.6</v>
          </cell>
          <cell r="E747" t="str">
            <v>Lower Scheme 4 Reedbeds E F G H</v>
          </cell>
          <cell r="F747" t="str">
            <v>Passive</v>
          </cell>
          <cell r="G747" t="str">
            <v>South Wales</v>
          </cell>
          <cell r="H747" t="str">
            <v>Corrwg Valley</v>
          </cell>
          <cell r="I747" t="str">
            <v>Mine Water Treatment</v>
          </cell>
          <cell r="J747" t="str">
            <v>Coal Authority Minewater Programme</v>
          </cell>
          <cell r="K747">
            <v>38183</v>
          </cell>
          <cell r="M747">
            <v>288690</v>
          </cell>
          <cell r="N747">
            <v>200340</v>
          </cell>
          <cell r="O747">
            <v>170</v>
          </cell>
          <cell r="P747" t="str">
            <v>SN</v>
          </cell>
          <cell r="Q747" t="str">
            <v>SN 88690 00340</v>
          </cell>
        </row>
        <row r="748">
          <cell r="D748">
            <v>673.7</v>
          </cell>
          <cell r="E748" t="str">
            <v>Lower Scheme 3 Reedbeds I, J, K</v>
          </cell>
          <cell r="F748" t="str">
            <v>Passive</v>
          </cell>
          <cell r="G748" t="str">
            <v>South Wales</v>
          </cell>
          <cell r="H748" t="str">
            <v>Corrwg Valley</v>
          </cell>
          <cell r="I748" t="str">
            <v>Mine Water Treatment</v>
          </cell>
          <cell r="J748" t="str">
            <v>Coal Authority Minewater Programme</v>
          </cell>
          <cell r="K748">
            <v>38183</v>
          </cell>
          <cell r="M748">
            <v>288600</v>
          </cell>
          <cell r="N748">
            <v>199760</v>
          </cell>
          <cell r="O748">
            <v>170</v>
          </cell>
          <cell r="P748" t="str">
            <v>SS</v>
          </cell>
          <cell r="Q748" t="str">
            <v>SS 88600 99760</v>
          </cell>
        </row>
        <row r="749">
          <cell r="D749">
            <v>673.8</v>
          </cell>
          <cell r="E749" t="str">
            <v>Consented Discharge Lower</v>
          </cell>
          <cell r="F749" t="str">
            <v>Passive</v>
          </cell>
          <cell r="G749" t="str">
            <v>South Wales</v>
          </cell>
          <cell r="H749" t="str">
            <v>Corrwg Valley</v>
          </cell>
          <cell r="I749" t="str">
            <v>Mine Water Treatment</v>
          </cell>
          <cell r="J749" t="str">
            <v>Coal Authority Minewater Programme</v>
          </cell>
          <cell r="K749">
            <v>38183</v>
          </cell>
          <cell r="M749">
            <v>288540</v>
          </cell>
          <cell r="N749">
            <v>199690</v>
          </cell>
          <cell r="O749">
            <v>170</v>
          </cell>
          <cell r="P749" t="str">
            <v>SS</v>
          </cell>
          <cell r="Q749" t="str">
            <v>SS 88540 99690</v>
          </cell>
        </row>
        <row r="750">
          <cell r="D750">
            <v>673.9</v>
          </cell>
          <cell r="E750" t="str">
            <v>Reed Bed 4 Outfall Weir (last before bridge)</v>
          </cell>
          <cell r="F750" t="str">
            <v>Passive</v>
          </cell>
          <cell r="G750" t="str">
            <v>South Wales</v>
          </cell>
          <cell r="H750" t="str">
            <v>Corrwg Valley</v>
          </cell>
          <cell r="I750" t="str">
            <v>Mine Water Treatment</v>
          </cell>
          <cell r="J750" t="str">
            <v>Coal Authority Minewater Programme</v>
          </cell>
          <cell r="K750">
            <v>38183</v>
          </cell>
          <cell r="M750">
            <v>288500</v>
          </cell>
          <cell r="N750">
            <v>200400</v>
          </cell>
          <cell r="O750">
            <v>170</v>
          </cell>
          <cell r="P750" t="str">
            <v>SS</v>
          </cell>
          <cell r="Q750" t="str">
            <v>SS 88500 00400</v>
          </cell>
        </row>
        <row r="751">
          <cell r="D751">
            <v>673.91</v>
          </cell>
          <cell r="E751" t="str">
            <v>Reed Bed 9 Inflow (first of lower section)</v>
          </cell>
          <cell r="F751" t="str">
            <v>Passive</v>
          </cell>
          <cell r="G751" t="str">
            <v>South Wales</v>
          </cell>
          <cell r="H751" t="str">
            <v>Corrwg Valley</v>
          </cell>
          <cell r="I751" t="str">
            <v>Mine Water Treatment</v>
          </cell>
          <cell r="J751" t="str">
            <v>Coal Authority Minewater Programme</v>
          </cell>
          <cell r="K751">
            <v>38183</v>
          </cell>
          <cell r="M751">
            <v>288600</v>
          </cell>
          <cell r="N751">
            <v>199800</v>
          </cell>
          <cell r="O751">
            <v>170</v>
          </cell>
          <cell r="P751" t="str">
            <v>SS</v>
          </cell>
          <cell r="Q751" t="str">
            <v>SS 88600 99800</v>
          </cell>
        </row>
        <row r="752">
          <cell r="D752">
            <v>225.1</v>
          </cell>
          <cell r="E752" t="str">
            <v>Cynheidre No.3 Slant</v>
          </cell>
          <cell r="F752" t="str">
            <v>Monitoring</v>
          </cell>
          <cell r="G752" t="str">
            <v>South Wales</v>
          </cell>
          <cell r="H752" t="str">
            <v>Gwendraeth Valley</v>
          </cell>
          <cell r="I752" t="str">
            <v>Monitoring</v>
          </cell>
          <cell r="J752" t="str">
            <v>Former British Coal Monitoring Site</v>
          </cell>
          <cell r="K752">
            <v>35582</v>
          </cell>
          <cell r="L752" t="str">
            <v>251212-001</v>
          </cell>
          <cell r="M752">
            <v>251652</v>
          </cell>
          <cell r="N752">
            <v>212210</v>
          </cell>
          <cell r="O752">
            <v>159</v>
          </cell>
          <cell r="P752" t="str">
            <v>SN</v>
          </cell>
          <cell r="Q752" t="str">
            <v>SN 51652 12210</v>
          </cell>
        </row>
        <row r="753">
          <cell r="D753">
            <v>34.1</v>
          </cell>
          <cell r="E753" t="str">
            <v>Borehole</v>
          </cell>
          <cell r="F753" t="str">
            <v>Monitoring</v>
          </cell>
          <cell r="G753" t="str">
            <v>North West</v>
          </cell>
          <cell r="H753" t="str">
            <v>Leigh Zone</v>
          </cell>
          <cell r="I753" t="str">
            <v>Monitoring</v>
          </cell>
          <cell r="J753" t="str">
            <v>Cars</v>
          </cell>
          <cell r="K753">
            <v>34608</v>
          </cell>
          <cell r="M753">
            <v>360400</v>
          </cell>
          <cell r="N753">
            <v>398287</v>
          </cell>
          <cell r="O753">
            <v>109</v>
          </cell>
          <cell r="P753" t="str">
            <v>SJ</v>
          </cell>
          <cell r="Q753" t="str">
            <v>SJ 60400 98287</v>
          </cell>
        </row>
        <row r="754">
          <cell r="D754">
            <v>121.1</v>
          </cell>
          <cell r="E754" t="str">
            <v>Bella Drift</v>
          </cell>
          <cell r="F754" t="str">
            <v>Monitoring</v>
          </cell>
          <cell r="G754" t="str">
            <v>Yorkshire</v>
          </cell>
          <cell r="H754" t="str">
            <v>Yorkshire Zone 6</v>
          </cell>
          <cell r="I754" t="str">
            <v>Monitoring</v>
          </cell>
          <cell r="J754" t="str">
            <v>Cars</v>
          </cell>
          <cell r="K754">
            <v>35004</v>
          </cell>
          <cell r="L754" t="str">
            <v>447404-001</v>
          </cell>
          <cell r="M754">
            <v>447324</v>
          </cell>
          <cell r="N754">
            <v>404162</v>
          </cell>
          <cell r="O754">
            <v>111</v>
          </cell>
          <cell r="P754" t="str">
            <v>SE</v>
          </cell>
          <cell r="Q754" t="str">
            <v>SE 47324 04162</v>
          </cell>
        </row>
        <row r="755">
          <cell r="D755">
            <v>657.1</v>
          </cell>
          <cell r="E755" t="str">
            <v>Shaft</v>
          </cell>
          <cell r="F755" t="str">
            <v>Monitoring</v>
          </cell>
          <cell r="G755" t="str">
            <v>Scotland</v>
          </cell>
          <cell r="H755" t="str">
            <v>Blindwells</v>
          </cell>
          <cell r="I755" t="str">
            <v>Monitoring</v>
          </cell>
          <cell r="J755" t="str">
            <v>Hazard E1123</v>
          </cell>
          <cell r="K755">
            <v>38081</v>
          </cell>
          <cell r="L755" t="str">
            <v>337673-001</v>
          </cell>
          <cell r="M755">
            <v>337444</v>
          </cell>
          <cell r="N755">
            <v>673056</v>
          </cell>
          <cell r="O755">
            <v>66</v>
          </cell>
          <cell r="P755" t="str">
            <v>NT</v>
          </cell>
          <cell r="Q755" t="str">
            <v>NT 37444 73056</v>
          </cell>
        </row>
        <row r="756">
          <cell r="D756">
            <v>657.2</v>
          </cell>
          <cell r="E756" t="str">
            <v>Great Seam Borehole</v>
          </cell>
          <cell r="F756" t="str">
            <v>Monitoring</v>
          </cell>
          <cell r="G756" t="str">
            <v>Scotland</v>
          </cell>
          <cell r="H756" t="str">
            <v>Blindwells</v>
          </cell>
          <cell r="I756" t="str">
            <v>Monitoring</v>
          </cell>
          <cell r="J756" t="str">
            <v>Area Rising Minewater</v>
          </cell>
          <cell r="K756">
            <v>41116</v>
          </cell>
          <cell r="M756">
            <v>337196</v>
          </cell>
          <cell r="N756">
            <v>672926</v>
          </cell>
          <cell r="O756">
            <v>66</v>
          </cell>
          <cell r="P756" t="str">
            <v>NT</v>
          </cell>
          <cell r="Q756" t="str">
            <v>NT 37196 72926</v>
          </cell>
        </row>
        <row r="757">
          <cell r="D757">
            <v>512.1</v>
          </cell>
          <cell r="E757" t="str">
            <v>Shaft Discharge</v>
          </cell>
          <cell r="F757" t="str">
            <v>Monitoring</v>
          </cell>
          <cell r="G757" t="str">
            <v>South Wales</v>
          </cell>
          <cell r="H757" t="str">
            <v>Lower Ebbw Valley</v>
          </cell>
          <cell r="I757" t="str">
            <v>Design Mine Water Treatment</v>
          </cell>
          <cell r="J757" t="str">
            <v>Area Rising Minewater</v>
          </cell>
          <cell r="K757">
            <v>37035</v>
          </cell>
          <cell r="L757" t="str">
            <v>321197-011 level from</v>
          </cell>
          <cell r="M757">
            <v>321223</v>
          </cell>
          <cell r="N757">
            <v>197453</v>
          </cell>
          <cell r="O757">
            <v>171</v>
          </cell>
          <cell r="P757" t="str">
            <v>ST</v>
          </cell>
          <cell r="Q757" t="str">
            <v>ST 21223 97453</v>
          </cell>
        </row>
        <row r="758">
          <cell r="D758">
            <v>190.1</v>
          </cell>
          <cell r="E758" t="str">
            <v>No.1 Blocking B/H</v>
          </cell>
          <cell r="F758" t="str">
            <v>Monitoring</v>
          </cell>
          <cell r="G758" t="str">
            <v>Yorkshire</v>
          </cell>
          <cell r="H758" t="str">
            <v>Yorkshire Zone 1</v>
          </cell>
          <cell r="I758" t="str">
            <v>Monitoring</v>
          </cell>
          <cell r="J758" t="str">
            <v>Area Rising Minewater</v>
          </cell>
          <cell r="K758">
            <v>35612</v>
          </cell>
          <cell r="M758">
            <v>425100</v>
          </cell>
          <cell r="N758">
            <v>415800</v>
          </cell>
          <cell r="O758">
            <v>110</v>
          </cell>
          <cell r="P758" t="str">
            <v>SE</v>
          </cell>
          <cell r="Q758" t="str">
            <v>SE 25100 15800</v>
          </cell>
        </row>
        <row r="759">
          <cell r="D759">
            <v>190.2</v>
          </cell>
          <cell r="E759" t="str">
            <v>No.2 New Hards B/H</v>
          </cell>
          <cell r="F759" t="str">
            <v>Monitoring</v>
          </cell>
          <cell r="G759" t="str">
            <v>Yorkshire</v>
          </cell>
          <cell r="H759" t="str">
            <v>Yorkshire Zone 1</v>
          </cell>
          <cell r="I759" t="str">
            <v>Monitoring</v>
          </cell>
          <cell r="J759" t="str">
            <v>Area Rising Minewater</v>
          </cell>
          <cell r="K759">
            <v>35612</v>
          </cell>
          <cell r="M759">
            <v>425100</v>
          </cell>
          <cell r="N759">
            <v>415800</v>
          </cell>
          <cell r="O759">
            <v>110</v>
          </cell>
          <cell r="P759" t="str">
            <v>SE</v>
          </cell>
          <cell r="Q759" t="str">
            <v>SE 25100 15800</v>
          </cell>
        </row>
        <row r="760">
          <cell r="D760">
            <v>670.1</v>
          </cell>
          <cell r="E760" t="str">
            <v>New Borehole</v>
          </cell>
          <cell r="F760" t="str">
            <v>Monitoring</v>
          </cell>
          <cell r="G760" t="str">
            <v>Yorkshire</v>
          </cell>
          <cell r="H760" t="str">
            <v>Yorkshire Zone 1</v>
          </cell>
          <cell r="I760" t="str">
            <v>Monitoring</v>
          </cell>
          <cell r="J760" t="str">
            <v>Area Rising Minewater</v>
          </cell>
          <cell r="K760">
            <v>38148</v>
          </cell>
          <cell r="M760">
            <v>424640</v>
          </cell>
          <cell r="N760">
            <v>415922</v>
          </cell>
          <cell r="O760">
            <v>110</v>
          </cell>
          <cell r="P760" t="str">
            <v>SE</v>
          </cell>
          <cell r="Q760" t="str">
            <v>SE 24640 15922</v>
          </cell>
        </row>
        <row r="761">
          <cell r="D761">
            <v>377.1</v>
          </cell>
          <cell r="E761" t="str">
            <v>B/H</v>
          </cell>
          <cell r="F761" t="str">
            <v>Monitoring</v>
          </cell>
          <cell r="G761" t="str">
            <v>North East</v>
          </cell>
          <cell r="H761" t="str">
            <v>Coquet</v>
          </cell>
          <cell r="I761" t="str">
            <v>Monitoring</v>
          </cell>
          <cell r="J761" t="str">
            <v>Area Rising Minewater</v>
          </cell>
          <cell r="K761">
            <v>36251</v>
          </cell>
          <cell r="M761">
            <v>421260</v>
          </cell>
          <cell r="N761">
            <v>607910</v>
          </cell>
          <cell r="O761">
            <v>81</v>
          </cell>
          <cell r="P761" t="str">
            <v>NU</v>
          </cell>
          <cell r="Q761" t="str">
            <v>NU 21260 07910</v>
          </cell>
        </row>
        <row r="762">
          <cell r="D762">
            <v>447.1</v>
          </cell>
          <cell r="E762" t="str">
            <v>Shaft</v>
          </cell>
          <cell r="F762" t="str">
            <v>Monitoring</v>
          </cell>
          <cell r="G762" t="str">
            <v>East Midlands</v>
          </cell>
          <cell r="H762" t="str">
            <v>South Derbyshire</v>
          </cell>
          <cell r="I762" t="str">
            <v>Monitoring</v>
          </cell>
          <cell r="J762" t="str">
            <v>Area Rising Minewater</v>
          </cell>
          <cell r="K762">
            <v>36684</v>
          </cell>
          <cell r="L762" t="str">
            <v>430319-007</v>
          </cell>
          <cell r="M762">
            <v>430497</v>
          </cell>
          <cell r="N762">
            <v>319114</v>
          </cell>
          <cell r="O762">
            <v>128</v>
          </cell>
          <cell r="P762" t="str">
            <v>SK</v>
          </cell>
          <cell r="Q762" t="str">
            <v>SK 30497 19114</v>
          </cell>
        </row>
        <row r="763">
          <cell r="D763">
            <v>465.1</v>
          </cell>
          <cell r="E763" t="str">
            <v>Shaft upcast</v>
          </cell>
          <cell r="F763" t="str">
            <v>Monitoring</v>
          </cell>
          <cell r="G763" t="str">
            <v>East Midlands</v>
          </cell>
          <cell r="H763" t="str">
            <v>South Derbyshire</v>
          </cell>
          <cell r="I763" t="str">
            <v>Monitoring</v>
          </cell>
          <cell r="J763" t="str">
            <v>Area Rising Minewater</v>
          </cell>
          <cell r="K763">
            <v>36773</v>
          </cell>
          <cell r="L763" t="str">
            <v>430319-010</v>
          </cell>
          <cell r="M763">
            <v>430711</v>
          </cell>
          <cell r="N763">
            <v>319064</v>
          </cell>
          <cell r="O763">
            <v>128</v>
          </cell>
          <cell r="P763" t="str">
            <v>SK</v>
          </cell>
          <cell r="Q763" t="str">
            <v>SK 30711 19064</v>
          </cell>
        </row>
        <row r="764">
          <cell r="D764">
            <v>395.1</v>
          </cell>
          <cell r="E764" t="str">
            <v>Ochre Dyke</v>
          </cell>
          <cell r="F764" t="str">
            <v>Monitoring</v>
          </cell>
          <cell r="G764" t="str">
            <v>Yorkshire</v>
          </cell>
          <cell r="H764" t="str">
            <v>Yorkshire Zone 5</v>
          </cell>
          <cell r="I764" t="str">
            <v>Monitoring</v>
          </cell>
          <cell r="J764" t="str">
            <v>Area Rising Minewater - Ramsden Recommendation</v>
          </cell>
          <cell r="K764">
            <v>36373</v>
          </cell>
          <cell r="L764" t="str">
            <v>441395-020</v>
          </cell>
          <cell r="M764">
            <v>442285</v>
          </cell>
          <cell r="N764">
            <v>395550</v>
          </cell>
          <cell r="O764">
            <v>111</v>
          </cell>
          <cell r="P764" t="str">
            <v>SK</v>
          </cell>
          <cell r="Q764" t="str">
            <v>SK 42285 95550</v>
          </cell>
        </row>
        <row r="765">
          <cell r="D765">
            <v>653.1</v>
          </cell>
          <cell r="E765" t="str">
            <v>No1 Discharge</v>
          </cell>
          <cell r="F765" t="str">
            <v>Pumped Passive</v>
          </cell>
          <cell r="G765" t="str">
            <v>Cumbria</v>
          </cell>
          <cell r="H765" t="str">
            <v>Workington</v>
          </cell>
          <cell r="I765" t="str">
            <v>Design Mine Water Treatment</v>
          </cell>
          <cell r="J765" t="str">
            <v>Coal Authority Minewater Programme</v>
          </cell>
          <cell r="K765">
            <v>38037</v>
          </cell>
          <cell r="M765">
            <v>303618</v>
          </cell>
          <cell r="N765">
            <v>529878</v>
          </cell>
          <cell r="O765">
            <v>89</v>
          </cell>
          <cell r="P765" t="str">
            <v>NY</v>
          </cell>
          <cell r="Q765" t="str">
            <v>NY 03618 29878</v>
          </cell>
        </row>
        <row r="766">
          <cell r="D766">
            <v>653.20000000000005</v>
          </cell>
          <cell r="E766" t="str">
            <v>No2 Discharge</v>
          </cell>
          <cell r="F766" t="str">
            <v>Pumped Passive</v>
          </cell>
          <cell r="G766" t="str">
            <v>Cumbria</v>
          </cell>
          <cell r="H766" t="str">
            <v>Workington</v>
          </cell>
          <cell r="I766" t="str">
            <v>Design Mine Water Treatment</v>
          </cell>
          <cell r="J766" t="str">
            <v>Coal Authority Minewater Programme</v>
          </cell>
          <cell r="K766">
            <v>38037</v>
          </cell>
          <cell r="M766">
            <v>303450</v>
          </cell>
          <cell r="N766">
            <v>529830</v>
          </cell>
          <cell r="O766">
            <v>89</v>
          </cell>
          <cell r="P766" t="str">
            <v>NY</v>
          </cell>
          <cell r="Q766" t="str">
            <v>NY 03450 29830</v>
          </cell>
        </row>
        <row r="767">
          <cell r="D767">
            <v>653.29999999999995</v>
          </cell>
          <cell r="E767" t="str">
            <v>Raw Mine Water</v>
          </cell>
          <cell r="F767" t="str">
            <v>Pumped Passive</v>
          </cell>
          <cell r="G767" t="str">
            <v>Cumbria</v>
          </cell>
          <cell r="H767" t="str">
            <v>Workington</v>
          </cell>
          <cell r="I767" t="str">
            <v>Design Mine Water Treatment</v>
          </cell>
          <cell r="J767" t="str">
            <v>Coal Authority Minewater Programme</v>
          </cell>
          <cell r="K767">
            <v>38037</v>
          </cell>
          <cell r="M767">
            <v>303945</v>
          </cell>
          <cell r="N767">
            <v>530090</v>
          </cell>
          <cell r="P767" t="str">
            <v>NY</v>
          </cell>
          <cell r="Q767" t="str">
            <v>NY 03945 30090</v>
          </cell>
        </row>
        <row r="768">
          <cell r="D768">
            <v>653.4</v>
          </cell>
          <cell r="E768" t="str">
            <v>Settlement Pond 1 Outflow</v>
          </cell>
          <cell r="F768" t="str">
            <v>Pumped Passive</v>
          </cell>
          <cell r="G768" t="str">
            <v>Cumbria</v>
          </cell>
          <cell r="H768" t="str">
            <v>Workington</v>
          </cell>
          <cell r="I768" t="str">
            <v>Design Mine Water Treatment</v>
          </cell>
          <cell r="J768" t="str">
            <v>Coal Authority Minewater Programme</v>
          </cell>
          <cell r="K768">
            <v>38037</v>
          </cell>
          <cell r="M768">
            <v>303880</v>
          </cell>
          <cell r="N768">
            <v>530130</v>
          </cell>
          <cell r="P768" t="str">
            <v>NY</v>
          </cell>
          <cell r="Q768" t="str">
            <v>NY 03880 30130</v>
          </cell>
        </row>
        <row r="769">
          <cell r="D769">
            <v>653.5</v>
          </cell>
          <cell r="E769" t="str">
            <v>Settlement Pond 2 Outflow</v>
          </cell>
          <cell r="F769" t="str">
            <v>Pumped Passive</v>
          </cell>
          <cell r="G769" t="str">
            <v>Cumbria</v>
          </cell>
          <cell r="H769" t="str">
            <v>Workington</v>
          </cell>
          <cell r="I769" t="str">
            <v>Design Mine Water Treatment</v>
          </cell>
          <cell r="J769" t="str">
            <v>Coal Authority Minewater Programme</v>
          </cell>
          <cell r="K769">
            <v>38037</v>
          </cell>
          <cell r="M769">
            <v>303865</v>
          </cell>
          <cell r="N769">
            <v>530045</v>
          </cell>
          <cell r="P769" t="str">
            <v>NY</v>
          </cell>
          <cell r="Q769" t="str">
            <v>NY 03865 30045</v>
          </cell>
        </row>
        <row r="770">
          <cell r="D770">
            <v>653.6</v>
          </cell>
          <cell r="E770" t="str">
            <v>Consented Discharge (Reed Bed) Outflow</v>
          </cell>
          <cell r="F770" t="str">
            <v>Pumped Passive</v>
          </cell>
          <cell r="G770" t="str">
            <v>Cumbria</v>
          </cell>
          <cell r="H770" t="str">
            <v>Workington</v>
          </cell>
          <cell r="I770" t="str">
            <v>Design Mine Water Treatment</v>
          </cell>
          <cell r="J770" t="str">
            <v>Coal Authority Minewater Programme</v>
          </cell>
          <cell r="K770">
            <v>38037</v>
          </cell>
          <cell r="M770">
            <v>303840</v>
          </cell>
          <cell r="N770">
            <v>530150</v>
          </cell>
          <cell r="P770" t="str">
            <v>NY</v>
          </cell>
          <cell r="Q770" t="str">
            <v>NY 03840 30150</v>
          </cell>
        </row>
        <row r="771">
          <cell r="D771">
            <v>276.10000000000002</v>
          </cell>
          <cell r="E771" t="str">
            <v>Hetty Uc Shaft</v>
          </cell>
          <cell r="F771" t="str">
            <v>Monitoring</v>
          </cell>
          <cell r="G771" t="str">
            <v>South Wales</v>
          </cell>
          <cell r="H771" t="str">
            <v>Main Lower Rhondda Valley</v>
          </cell>
          <cell r="I771" t="str">
            <v>Monitoring</v>
          </cell>
          <cell r="J771" t="str">
            <v>Area Rising Minewater</v>
          </cell>
          <cell r="K771">
            <v>35977</v>
          </cell>
          <cell r="L771" t="str">
            <v>305190-003</v>
          </cell>
          <cell r="M771">
            <v>305475</v>
          </cell>
          <cell r="N771">
            <v>190920</v>
          </cell>
          <cell r="O771">
            <v>170</v>
          </cell>
          <cell r="P771" t="str">
            <v>ST</v>
          </cell>
          <cell r="Q771" t="str">
            <v>ST 05475 90920</v>
          </cell>
        </row>
        <row r="772">
          <cell r="D772">
            <v>276.2</v>
          </cell>
          <cell r="E772" t="str">
            <v>No.3 Dc Shaft</v>
          </cell>
          <cell r="F772" t="str">
            <v>Monitoring</v>
          </cell>
          <cell r="G772" t="str">
            <v>South Wales</v>
          </cell>
          <cell r="H772" t="str">
            <v>Main Lower Rhondda Valley</v>
          </cell>
          <cell r="I772" t="str">
            <v>Monitoring</v>
          </cell>
          <cell r="J772" t="str">
            <v>Area Rising Minewater</v>
          </cell>
          <cell r="K772">
            <v>35977</v>
          </cell>
          <cell r="L772" t="str">
            <v>305190-002</v>
          </cell>
          <cell r="M772">
            <v>305427</v>
          </cell>
          <cell r="N772">
            <v>190945</v>
          </cell>
          <cell r="O772">
            <v>170</v>
          </cell>
          <cell r="P772" t="str">
            <v>ST</v>
          </cell>
          <cell r="Q772" t="str">
            <v>ST 05427 90945</v>
          </cell>
        </row>
        <row r="773">
          <cell r="D773">
            <v>276.3</v>
          </cell>
          <cell r="E773" t="str">
            <v>Water Level</v>
          </cell>
          <cell r="F773" t="str">
            <v>Monitoring</v>
          </cell>
          <cell r="G773" t="str">
            <v>South Wales</v>
          </cell>
          <cell r="H773" t="str">
            <v>Main Lower Rhondda Valley</v>
          </cell>
          <cell r="I773" t="str">
            <v>Monitoring</v>
          </cell>
          <cell r="J773" t="str">
            <v>Area Rising Minewater</v>
          </cell>
          <cell r="K773">
            <v>35977</v>
          </cell>
          <cell r="M773">
            <v>305433</v>
          </cell>
          <cell r="N773">
            <v>190886</v>
          </cell>
          <cell r="O773">
            <v>170</v>
          </cell>
          <cell r="P773" t="str">
            <v>ST</v>
          </cell>
          <cell r="Q773" t="str">
            <v>ST 05433 90886</v>
          </cell>
        </row>
        <row r="774">
          <cell r="D774">
            <v>513.1</v>
          </cell>
          <cell r="E774" t="str">
            <v>Adit Discharge</v>
          </cell>
          <cell r="F774" t="str">
            <v>Monitoring</v>
          </cell>
          <cell r="G774" t="str">
            <v>South Wales</v>
          </cell>
          <cell r="H774" t="str">
            <v>Lower Ebbw Valley</v>
          </cell>
          <cell r="I774" t="str">
            <v>Monitoring</v>
          </cell>
          <cell r="J774" t="str">
            <v>Area Rising Minewater</v>
          </cell>
          <cell r="K774">
            <v>37035</v>
          </cell>
          <cell r="M774">
            <v>323200</v>
          </cell>
          <cell r="N774">
            <v>191556</v>
          </cell>
          <cell r="O774">
            <v>171</v>
          </cell>
          <cell r="P774" t="str">
            <v>ST</v>
          </cell>
          <cell r="Q774" t="str">
            <v>ST 23200 91556</v>
          </cell>
        </row>
        <row r="775">
          <cell r="D775">
            <v>513.20000000000005</v>
          </cell>
          <cell r="E775" t="str">
            <v>Weir</v>
          </cell>
          <cell r="F775" t="str">
            <v>Monitoring</v>
          </cell>
          <cell r="G775" t="str">
            <v>South Wales</v>
          </cell>
          <cell r="H775" t="str">
            <v>Lower Ebbw Valley</v>
          </cell>
          <cell r="I775" t="str">
            <v>Monitoring</v>
          </cell>
          <cell r="J775" t="str">
            <v>Area Rising Minewater</v>
          </cell>
          <cell r="K775">
            <v>37035</v>
          </cell>
          <cell r="L775" t="str">
            <v>323191-037 near</v>
          </cell>
          <cell r="M775">
            <v>323149</v>
          </cell>
          <cell r="N775">
            <v>191501</v>
          </cell>
          <cell r="O775">
            <v>171</v>
          </cell>
          <cell r="P775" t="str">
            <v>ST</v>
          </cell>
          <cell r="Q775" t="str">
            <v>ST 23149 91501</v>
          </cell>
        </row>
        <row r="776">
          <cell r="D776">
            <v>35.1</v>
          </cell>
          <cell r="E776" t="str">
            <v>Water Level</v>
          </cell>
          <cell r="F776" t="str">
            <v>Monitoring</v>
          </cell>
          <cell r="G776" t="str">
            <v>Yorkshire</v>
          </cell>
          <cell r="H776" t="str">
            <v>Yorkshire Zone 1</v>
          </cell>
          <cell r="I776" t="str">
            <v>Monitoring</v>
          </cell>
          <cell r="J776" t="str">
            <v>Cars</v>
          </cell>
          <cell r="K776">
            <v>34608</v>
          </cell>
          <cell r="L776" t="str">
            <v>420418-013</v>
          </cell>
          <cell r="M776">
            <v>420660</v>
          </cell>
          <cell r="N776">
            <v>418653</v>
          </cell>
          <cell r="O776">
            <v>110</v>
          </cell>
          <cell r="P776" t="str">
            <v>SE</v>
          </cell>
          <cell r="Q776" t="str">
            <v>SE 20660 18653</v>
          </cell>
        </row>
        <row r="777">
          <cell r="D777">
            <v>36.1</v>
          </cell>
          <cell r="E777" t="str">
            <v>No.1 Shaft</v>
          </cell>
          <cell r="F777" t="str">
            <v>Monitoring</v>
          </cell>
          <cell r="G777" t="str">
            <v>Yorkshire</v>
          </cell>
          <cell r="H777" t="str">
            <v>Yorkshire Zone 3</v>
          </cell>
          <cell r="I777" t="str">
            <v>Monitoring</v>
          </cell>
          <cell r="J777" t="str">
            <v>Cars</v>
          </cell>
          <cell r="K777">
            <v>34608</v>
          </cell>
          <cell r="L777" t="str">
            <v>440408-003</v>
          </cell>
          <cell r="M777">
            <v>440857</v>
          </cell>
          <cell r="N777">
            <v>408341</v>
          </cell>
          <cell r="O777">
            <v>111</v>
          </cell>
          <cell r="P777" t="str">
            <v>SE</v>
          </cell>
          <cell r="Q777" t="str">
            <v>SE 40857 08341</v>
          </cell>
        </row>
        <row r="778">
          <cell r="D778">
            <v>172.1</v>
          </cell>
          <cell r="E778" t="str">
            <v>Adit Discharge</v>
          </cell>
          <cell r="F778" t="str">
            <v>Monitoring</v>
          </cell>
          <cell r="G778" t="str">
            <v>South Wales</v>
          </cell>
          <cell r="H778" t="str">
            <v>Upper Tawe Valley</v>
          </cell>
          <cell r="I778" t="str">
            <v>Monitoring</v>
          </cell>
          <cell r="J778" t="str">
            <v>Hazard H424</v>
          </cell>
          <cell r="K778">
            <v>35431</v>
          </cell>
          <cell r="L778" t="str">
            <v>280212-005</v>
          </cell>
          <cell r="M778">
            <v>280680</v>
          </cell>
          <cell r="N778">
            <v>212159</v>
          </cell>
          <cell r="O778">
            <v>160</v>
          </cell>
          <cell r="P778" t="str">
            <v>SN</v>
          </cell>
          <cell r="Q778" t="str">
            <v>SN 80680 12159</v>
          </cell>
        </row>
        <row r="779">
          <cell r="D779">
            <v>298.01</v>
          </cell>
          <cell r="E779" t="str">
            <v>Gwenffrwd Adit</v>
          </cell>
          <cell r="F779" t="str">
            <v>Monitoring</v>
          </cell>
          <cell r="G779" t="str">
            <v>South Wales</v>
          </cell>
          <cell r="H779" t="str">
            <v>Pelenna Valley</v>
          </cell>
          <cell r="I779" t="str">
            <v>Mine Water Treatment</v>
          </cell>
          <cell r="J779" t="str">
            <v xml:space="preserve">Colliery Closed By Coal Authority </v>
          </cell>
          <cell r="K779">
            <v>36069</v>
          </cell>
          <cell r="M779">
            <v>279800</v>
          </cell>
          <cell r="N779">
            <v>196800</v>
          </cell>
          <cell r="O779">
            <v>170</v>
          </cell>
          <cell r="P779" t="str">
            <v>SS</v>
          </cell>
          <cell r="Q779" t="str">
            <v>SS 79800 96800</v>
          </cell>
        </row>
        <row r="780">
          <cell r="D780">
            <v>298.02</v>
          </cell>
          <cell r="E780" t="str">
            <v>Gwenffrwd Beds</v>
          </cell>
          <cell r="F780" t="str">
            <v>Monitoring</v>
          </cell>
          <cell r="G780" t="str">
            <v>South Wales</v>
          </cell>
          <cell r="H780" t="str">
            <v>Pelenna Valley</v>
          </cell>
          <cell r="I780" t="str">
            <v>Mine Water Treatment</v>
          </cell>
          <cell r="J780" t="str">
            <v xml:space="preserve">Colliery Closed By Coal Authority </v>
          </cell>
          <cell r="K780">
            <v>36069</v>
          </cell>
          <cell r="M780">
            <v>279800</v>
          </cell>
          <cell r="N780">
            <v>196800</v>
          </cell>
          <cell r="O780">
            <v>170</v>
          </cell>
          <cell r="P780" t="str">
            <v>SS</v>
          </cell>
          <cell r="Q780" t="str">
            <v>SS 79800 96800</v>
          </cell>
        </row>
        <row r="781">
          <cell r="D781">
            <v>298.02999999999997</v>
          </cell>
          <cell r="E781" t="str">
            <v>Gwenffrwd Treated Discharge</v>
          </cell>
          <cell r="F781" t="str">
            <v>Monitoring</v>
          </cell>
          <cell r="G781" t="str">
            <v>South Wales</v>
          </cell>
          <cell r="H781" t="str">
            <v>Pelenna Valley</v>
          </cell>
          <cell r="I781" t="str">
            <v>Mine Water Treatment</v>
          </cell>
          <cell r="J781" t="str">
            <v xml:space="preserve">Colliery Closed By Coal Authority </v>
          </cell>
          <cell r="K781">
            <v>36069</v>
          </cell>
          <cell r="M781">
            <v>279800</v>
          </cell>
          <cell r="N781">
            <v>196800</v>
          </cell>
          <cell r="O781">
            <v>170</v>
          </cell>
          <cell r="P781" t="str">
            <v>SS</v>
          </cell>
          <cell r="Q781" t="str">
            <v>SS 79800 96800</v>
          </cell>
        </row>
        <row r="782">
          <cell r="D782">
            <v>298.04000000000002</v>
          </cell>
          <cell r="E782" t="str">
            <v>Whitworth 1 Adit</v>
          </cell>
          <cell r="F782" t="str">
            <v>Monitoring</v>
          </cell>
          <cell r="G782" t="str">
            <v>South Wales</v>
          </cell>
          <cell r="H782" t="str">
            <v>Pelenna Valley</v>
          </cell>
          <cell r="I782" t="str">
            <v>Mine Water Treatment</v>
          </cell>
          <cell r="J782" t="str">
            <v xml:space="preserve">Colliery Closed By Coal Authority </v>
          </cell>
          <cell r="K782">
            <v>36069</v>
          </cell>
          <cell r="M782">
            <v>279800</v>
          </cell>
          <cell r="N782">
            <v>196800</v>
          </cell>
          <cell r="O782">
            <v>170</v>
          </cell>
          <cell r="P782" t="str">
            <v>SS</v>
          </cell>
          <cell r="Q782" t="str">
            <v>SS 79800 96800</v>
          </cell>
        </row>
        <row r="783">
          <cell r="D783">
            <v>298.05</v>
          </cell>
          <cell r="E783" t="str">
            <v>Whitworth 1 Beds</v>
          </cell>
          <cell r="F783" t="str">
            <v>Monitoring</v>
          </cell>
          <cell r="G783" t="str">
            <v>South Wales</v>
          </cell>
          <cell r="H783" t="str">
            <v>Pelenna Valley</v>
          </cell>
          <cell r="I783" t="str">
            <v>Mine Water Treatment</v>
          </cell>
          <cell r="J783" t="str">
            <v xml:space="preserve">Colliery Closed By Coal Authority </v>
          </cell>
          <cell r="K783">
            <v>36069</v>
          </cell>
          <cell r="M783">
            <v>279800</v>
          </cell>
          <cell r="N783">
            <v>196800</v>
          </cell>
          <cell r="O783">
            <v>170</v>
          </cell>
          <cell r="P783" t="str">
            <v>SS</v>
          </cell>
          <cell r="Q783" t="str">
            <v>SS 79800 96800</v>
          </cell>
        </row>
        <row r="784">
          <cell r="D784">
            <v>298.06</v>
          </cell>
          <cell r="E784" t="str">
            <v>Whitworth 1 Treated Discharge</v>
          </cell>
          <cell r="F784" t="str">
            <v>Monitoring</v>
          </cell>
          <cell r="G784" t="str">
            <v>South Wales</v>
          </cell>
          <cell r="H784" t="str">
            <v>Pelenna Valley</v>
          </cell>
          <cell r="I784" t="str">
            <v>Mine Water Treatment</v>
          </cell>
          <cell r="J784" t="str">
            <v xml:space="preserve">Colliery Closed By Coal Authority </v>
          </cell>
          <cell r="K784">
            <v>36069</v>
          </cell>
          <cell r="M784">
            <v>279800</v>
          </cell>
          <cell r="N784">
            <v>196800</v>
          </cell>
          <cell r="O784">
            <v>170</v>
          </cell>
          <cell r="P784" t="str">
            <v>SS</v>
          </cell>
          <cell r="Q784" t="str">
            <v>SS 79800 96800</v>
          </cell>
        </row>
        <row r="785">
          <cell r="D785">
            <v>298.07</v>
          </cell>
          <cell r="E785" t="str">
            <v>Whitworth 2A Adit</v>
          </cell>
          <cell r="F785" t="str">
            <v>Monitoring</v>
          </cell>
          <cell r="G785" t="str">
            <v>South Wales</v>
          </cell>
          <cell r="H785" t="str">
            <v>Pelenna Valley</v>
          </cell>
          <cell r="I785" t="str">
            <v>Mine Water Treatment</v>
          </cell>
          <cell r="J785" t="str">
            <v xml:space="preserve">Colliery Closed By Coal Authority </v>
          </cell>
          <cell r="K785">
            <v>36069</v>
          </cell>
          <cell r="M785">
            <v>279800</v>
          </cell>
          <cell r="N785">
            <v>196800</v>
          </cell>
          <cell r="O785">
            <v>170</v>
          </cell>
          <cell r="P785" t="str">
            <v>SS</v>
          </cell>
          <cell r="Q785" t="str">
            <v>SS 79800 96800</v>
          </cell>
        </row>
        <row r="786">
          <cell r="D786">
            <v>298.08</v>
          </cell>
          <cell r="E786" t="str">
            <v>Whitworth 2A Beds</v>
          </cell>
          <cell r="F786" t="str">
            <v>Monitoring</v>
          </cell>
          <cell r="G786" t="str">
            <v>South Wales</v>
          </cell>
          <cell r="H786" t="str">
            <v>Pelenna Valley</v>
          </cell>
          <cell r="I786" t="str">
            <v>Mine Water Treatment</v>
          </cell>
          <cell r="J786" t="str">
            <v xml:space="preserve">Colliery Closed By Coal Authority </v>
          </cell>
          <cell r="K786">
            <v>36069</v>
          </cell>
          <cell r="M786">
            <v>279800</v>
          </cell>
          <cell r="N786">
            <v>196800</v>
          </cell>
          <cell r="O786">
            <v>170</v>
          </cell>
          <cell r="P786" t="str">
            <v>SS</v>
          </cell>
          <cell r="Q786" t="str">
            <v>SS 79800 96800</v>
          </cell>
        </row>
        <row r="787">
          <cell r="D787">
            <v>298.08999999999997</v>
          </cell>
          <cell r="E787" t="str">
            <v>Whitworth 2A Treated Discharge</v>
          </cell>
          <cell r="F787" t="str">
            <v>Monitoring</v>
          </cell>
          <cell r="G787" t="str">
            <v>South Wales</v>
          </cell>
          <cell r="H787" t="str">
            <v>Pelenna Valley</v>
          </cell>
          <cell r="I787" t="str">
            <v>Mine Water Treatment</v>
          </cell>
          <cell r="J787" t="str">
            <v xml:space="preserve">Colliery Closed By Coal Authority </v>
          </cell>
          <cell r="K787">
            <v>36069</v>
          </cell>
          <cell r="M787">
            <v>279800</v>
          </cell>
          <cell r="N787">
            <v>196800</v>
          </cell>
          <cell r="O787">
            <v>170</v>
          </cell>
          <cell r="P787" t="str">
            <v>SS</v>
          </cell>
          <cell r="Q787" t="str">
            <v>SS 79800 96800</v>
          </cell>
        </row>
        <row r="788">
          <cell r="D788">
            <v>298.10000000000002</v>
          </cell>
          <cell r="E788" t="str">
            <v>Whitworth 2B Adit</v>
          </cell>
          <cell r="F788" t="str">
            <v>Monitoring</v>
          </cell>
          <cell r="G788" t="str">
            <v>South Wales</v>
          </cell>
          <cell r="H788" t="str">
            <v>Pelenna Valley</v>
          </cell>
          <cell r="I788" t="str">
            <v>Mine Water Treatment</v>
          </cell>
          <cell r="J788" t="str">
            <v xml:space="preserve">Colliery Closed By Coal Authority </v>
          </cell>
          <cell r="K788">
            <v>36069</v>
          </cell>
          <cell r="M788">
            <v>279800</v>
          </cell>
          <cell r="N788">
            <v>196800</v>
          </cell>
          <cell r="O788">
            <v>170</v>
          </cell>
          <cell r="P788" t="str">
            <v>SS</v>
          </cell>
          <cell r="Q788" t="str">
            <v>SS 79800 96800</v>
          </cell>
        </row>
        <row r="789">
          <cell r="D789">
            <v>298.11</v>
          </cell>
          <cell r="E789" t="str">
            <v>Whitworth 2B Lagoon</v>
          </cell>
          <cell r="F789" t="str">
            <v>Monitoring</v>
          </cell>
          <cell r="G789" t="str">
            <v>South Wales</v>
          </cell>
          <cell r="H789" t="str">
            <v>Pelenna Valley</v>
          </cell>
          <cell r="I789" t="str">
            <v>Mine Water Treatment</v>
          </cell>
          <cell r="J789" t="str">
            <v xml:space="preserve">Colliery Closed By Coal Authority </v>
          </cell>
          <cell r="K789">
            <v>36069</v>
          </cell>
          <cell r="M789">
            <v>279800</v>
          </cell>
          <cell r="N789">
            <v>196800</v>
          </cell>
          <cell r="O789">
            <v>170</v>
          </cell>
          <cell r="P789" t="str">
            <v>SS</v>
          </cell>
          <cell r="Q789" t="str">
            <v>SS 79800 96800</v>
          </cell>
        </row>
        <row r="790">
          <cell r="D790">
            <v>298.12</v>
          </cell>
          <cell r="E790" t="str">
            <v>Whitworth Lagoon Discharge</v>
          </cell>
          <cell r="F790" t="str">
            <v>Monitoring</v>
          </cell>
          <cell r="G790" t="str">
            <v>South Wales</v>
          </cell>
          <cell r="H790" t="str">
            <v>Pelenna Valley</v>
          </cell>
          <cell r="I790" t="str">
            <v>Mine Water Treatment</v>
          </cell>
          <cell r="J790" t="str">
            <v xml:space="preserve">Colliery Closed By Coal Authority </v>
          </cell>
          <cell r="K790">
            <v>36069</v>
          </cell>
          <cell r="M790">
            <v>279800</v>
          </cell>
          <cell r="N790">
            <v>196800</v>
          </cell>
          <cell r="O790">
            <v>170</v>
          </cell>
          <cell r="P790" t="str">
            <v>SS</v>
          </cell>
          <cell r="Q790" t="str">
            <v>SS 79800 96800</v>
          </cell>
        </row>
        <row r="791">
          <cell r="D791">
            <v>795.1</v>
          </cell>
          <cell r="E791" t="str">
            <v>Whitworth A Raw Mine Water</v>
          </cell>
          <cell r="F791" t="str">
            <v>Passive</v>
          </cell>
          <cell r="G791" t="str">
            <v>South Wales</v>
          </cell>
          <cell r="H791" t="str">
            <v>Pelenna</v>
          </cell>
          <cell r="I791" t="str">
            <v>Mine Water Treatment</v>
          </cell>
          <cell r="J791" t="str">
            <v>Coal Authority Minewater Programme</v>
          </cell>
          <cell r="K791">
            <v>41730</v>
          </cell>
          <cell r="L791" t="str">
            <v>278197-037 near</v>
          </cell>
          <cell r="M791">
            <v>279965</v>
          </cell>
          <cell r="N791">
            <v>197345</v>
          </cell>
        </row>
        <row r="792">
          <cell r="D792">
            <v>795.2</v>
          </cell>
          <cell r="E792" t="str">
            <v>Whitworth B Raw Mine Water</v>
          </cell>
          <cell r="F792" t="str">
            <v>Passive</v>
          </cell>
          <cell r="G792" t="str">
            <v>South Wales</v>
          </cell>
          <cell r="H792" t="str">
            <v>Pelenna</v>
          </cell>
          <cell r="I792" t="str">
            <v>Mine Water Treatment</v>
          </cell>
          <cell r="J792" t="str">
            <v>Coal Authority Minewater Programme</v>
          </cell>
          <cell r="K792">
            <v>41730</v>
          </cell>
          <cell r="L792" t="str">
            <v>280197-004</v>
          </cell>
          <cell r="M792">
            <v>280030</v>
          </cell>
          <cell r="N792">
            <v>197230</v>
          </cell>
        </row>
        <row r="793">
          <cell r="D793">
            <v>795.3</v>
          </cell>
          <cell r="E793" t="str">
            <v>Gwenffwrd Raw Mine Water</v>
          </cell>
          <cell r="F793" t="str">
            <v>Passive</v>
          </cell>
          <cell r="G793" t="str">
            <v>South Wales</v>
          </cell>
          <cell r="H793" t="str">
            <v>Pelenna</v>
          </cell>
          <cell r="I793" t="str">
            <v>Mine Water Treatment</v>
          </cell>
          <cell r="J793" t="str">
            <v>Coal Authority Minewater Programme</v>
          </cell>
          <cell r="K793">
            <v>41730</v>
          </cell>
          <cell r="L793" t="str">
            <v>280196-016</v>
          </cell>
          <cell r="M793">
            <v>280065</v>
          </cell>
          <cell r="N793">
            <v>196940</v>
          </cell>
        </row>
        <row r="794">
          <cell r="D794">
            <v>795.4</v>
          </cell>
          <cell r="E794" t="str">
            <v>Settlement Pond 1 Outlet</v>
          </cell>
          <cell r="F794" t="str">
            <v>Passive</v>
          </cell>
          <cell r="G794" t="str">
            <v>South Wales</v>
          </cell>
          <cell r="H794" t="str">
            <v>Pelenna</v>
          </cell>
          <cell r="I794" t="str">
            <v>Mine Water Treatment</v>
          </cell>
          <cell r="J794" t="str">
            <v>Coal Authority Minewater Programme</v>
          </cell>
          <cell r="K794">
            <v>41730</v>
          </cell>
          <cell r="M794">
            <v>279980</v>
          </cell>
          <cell r="N794">
            <v>197105</v>
          </cell>
        </row>
        <row r="795">
          <cell r="D795">
            <v>795.5</v>
          </cell>
          <cell r="E795" t="str">
            <v>Settlement Pond 2 Outlet</v>
          </cell>
          <cell r="F795" t="str">
            <v>Passive</v>
          </cell>
          <cell r="G795" t="str">
            <v>South Wales</v>
          </cell>
          <cell r="H795" t="str">
            <v>Pelenna</v>
          </cell>
          <cell r="I795" t="str">
            <v>Mine Water Treatment</v>
          </cell>
          <cell r="J795" t="str">
            <v>Coal Authority Minewater Programme</v>
          </cell>
          <cell r="K795">
            <v>41730</v>
          </cell>
          <cell r="M795">
            <v>279950</v>
          </cell>
          <cell r="N795">
            <v>197025</v>
          </cell>
        </row>
        <row r="796">
          <cell r="D796">
            <v>795.6</v>
          </cell>
          <cell r="E796" t="str">
            <v>Reed Bed 1 (Upstream) Consented Discharge</v>
          </cell>
          <cell r="F796" t="str">
            <v>Passive</v>
          </cell>
          <cell r="G796" t="str">
            <v>South Wales</v>
          </cell>
          <cell r="H796" t="str">
            <v>Pelenna</v>
          </cell>
          <cell r="I796" t="str">
            <v>Mine Water Treatment</v>
          </cell>
          <cell r="J796" t="str">
            <v>Coal Authority Minewater Programme</v>
          </cell>
          <cell r="K796">
            <v>41730</v>
          </cell>
          <cell r="M796">
            <v>279930</v>
          </cell>
          <cell r="N796">
            <v>197115</v>
          </cell>
        </row>
        <row r="797">
          <cell r="D797">
            <v>795.7</v>
          </cell>
          <cell r="E797" t="str">
            <v>Reed Bed 2 (Downstream) Consented Discharge</v>
          </cell>
          <cell r="F797" t="str">
            <v>Passive</v>
          </cell>
          <cell r="G797" t="str">
            <v>South Wales</v>
          </cell>
          <cell r="H797" t="str">
            <v>Pelenna</v>
          </cell>
          <cell r="I797" t="str">
            <v>Mine Water Treatment</v>
          </cell>
          <cell r="J797" t="str">
            <v>Coal Authority Minewater Programme</v>
          </cell>
          <cell r="K797">
            <v>41730</v>
          </cell>
          <cell r="M797">
            <v>279915</v>
          </cell>
          <cell r="N797">
            <v>197035</v>
          </cell>
        </row>
        <row r="798">
          <cell r="D798">
            <v>277.10000000000002</v>
          </cell>
          <cell r="E798" t="str">
            <v>Level B Discharge</v>
          </cell>
          <cell r="F798" t="str">
            <v>Passive</v>
          </cell>
          <cell r="G798" t="str">
            <v>South Wales</v>
          </cell>
          <cell r="H798" t="str">
            <v>Avon-Maesteg</v>
          </cell>
          <cell r="I798" t="str">
            <v>Mine Water Treatment</v>
          </cell>
          <cell r="J798" t="str">
            <v>Coal Authority Minewater Programme</v>
          </cell>
          <cell r="K798">
            <v>36008</v>
          </cell>
          <cell r="M798">
            <v>289229</v>
          </cell>
          <cell r="N798">
            <v>197302</v>
          </cell>
          <cell r="O798">
            <v>170</v>
          </cell>
          <cell r="P798" t="str">
            <v>SS</v>
          </cell>
          <cell r="Q798" t="str">
            <v>SS 89229 97302</v>
          </cell>
        </row>
        <row r="799">
          <cell r="D799">
            <v>277.2</v>
          </cell>
          <cell r="E799" t="str">
            <v>Point E Discharge</v>
          </cell>
          <cell r="F799" t="str">
            <v>Passive</v>
          </cell>
          <cell r="G799" t="str">
            <v>South Wales</v>
          </cell>
          <cell r="H799" t="str">
            <v>Avon-Maesteg</v>
          </cell>
          <cell r="I799" t="str">
            <v>Mine Water Treatment</v>
          </cell>
          <cell r="J799" t="str">
            <v>Coal Authority Minewater Programme</v>
          </cell>
          <cell r="K799">
            <v>36008</v>
          </cell>
          <cell r="M799">
            <v>289225</v>
          </cell>
          <cell r="N799">
            <v>197353</v>
          </cell>
          <cell r="O799">
            <v>170</v>
          </cell>
          <cell r="P799" t="str">
            <v>SS</v>
          </cell>
          <cell r="Q799" t="str">
            <v>SS 89225 97353</v>
          </cell>
        </row>
        <row r="800">
          <cell r="D800">
            <v>277.3</v>
          </cell>
          <cell r="E800" t="str">
            <v>Reed Beds</v>
          </cell>
          <cell r="F800" t="str">
            <v>Passive</v>
          </cell>
          <cell r="G800" t="str">
            <v>South Wales</v>
          </cell>
          <cell r="H800" t="str">
            <v>Avon-Maesteg</v>
          </cell>
          <cell r="I800" t="str">
            <v>Mine Water Treatment</v>
          </cell>
          <cell r="J800" t="str">
            <v>Coal Authority Minewater Programme</v>
          </cell>
          <cell r="K800">
            <v>36008</v>
          </cell>
          <cell r="M800">
            <v>289200</v>
          </cell>
          <cell r="N800">
            <v>197320</v>
          </cell>
          <cell r="O800">
            <v>170</v>
          </cell>
          <cell r="P800" t="str">
            <v>SS</v>
          </cell>
          <cell r="Q800" t="str">
            <v>SS 89200 97320</v>
          </cell>
        </row>
        <row r="801">
          <cell r="D801">
            <v>277.39999999999998</v>
          </cell>
          <cell r="E801" t="str">
            <v>Consented Discharge</v>
          </cell>
          <cell r="F801" t="str">
            <v>Passive</v>
          </cell>
          <cell r="G801" t="str">
            <v>South Wales</v>
          </cell>
          <cell r="H801" t="str">
            <v>Avon-Maesteg</v>
          </cell>
          <cell r="I801" t="str">
            <v>Mine Water Treatment</v>
          </cell>
          <cell r="J801" t="str">
            <v>Coal Authority Minewater Programme</v>
          </cell>
          <cell r="K801">
            <v>36008</v>
          </cell>
          <cell r="M801">
            <v>289180</v>
          </cell>
          <cell r="N801">
            <v>197289</v>
          </cell>
          <cell r="O801">
            <v>170</v>
          </cell>
          <cell r="P801" t="str">
            <v>SS</v>
          </cell>
          <cell r="Q801" t="str">
            <v>SS 89180 97289</v>
          </cell>
        </row>
        <row r="802">
          <cell r="D802">
            <v>277.5</v>
          </cell>
          <cell r="E802" t="str">
            <v>Reed Bed 1 Out to Reed Bed 2</v>
          </cell>
          <cell r="F802" t="str">
            <v>Passive</v>
          </cell>
          <cell r="G802" t="str">
            <v>South Wales</v>
          </cell>
          <cell r="H802" t="str">
            <v>Avon-Maesteg</v>
          </cell>
          <cell r="I802" t="str">
            <v>Mine Water Treatment</v>
          </cell>
          <cell r="J802" t="str">
            <v>Coal Authority Minewater Programme</v>
          </cell>
          <cell r="K802">
            <v>36008</v>
          </cell>
          <cell r="M802">
            <v>289200</v>
          </cell>
          <cell r="N802">
            <v>197300</v>
          </cell>
          <cell r="O802">
            <v>170</v>
          </cell>
          <cell r="P802" t="str">
            <v>SS</v>
          </cell>
          <cell r="Q802" t="str">
            <v>SS 89200 97300</v>
          </cell>
        </row>
        <row r="803">
          <cell r="D803">
            <v>277.60000000000002</v>
          </cell>
          <cell r="E803" t="str">
            <v>West Bank Discharges</v>
          </cell>
          <cell r="F803" t="str">
            <v>Passive</v>
          </cell>
          <cell r="G803" t="str">
            <v>South Wales</v>
          </cell>
          <cell r="H803" t="str">
            <v>Avon-Maesteg</v>
          </cell>
          <cell r="I803" t="str">
            <v>Mine Water Treatment</v>
          </cell>
          <cell r="J803" t="str">
            <v>Coal Authority Minewater Programme</v>
          </cell>
          <cell r="K803">
            <v>36008</v>
          </cell>
          <cell r="M803">
            <v>289250</v>
          </cell>
          <cell r="N803">
            <v>197290</v>
          </cell>
          <cell r="O803">
            <v>170</v>
          </cell>
          <cell r="P803" t="str">
            <v>SS</v>
          </cell>
          <cell r="Q803" t="str">
            <v>SS 89250 97290</v>
          </cell>
        </row>
        <row r="804">
          <cell r="D804">
            <v>277.7</v>
          </cell>
          <cell r="E804" t="str">
            <v>Upstream in river</v>
          </cell>
          <cell r="F804" t="str">
            <v>Passive</v>
          </cell>
          <cell r="G804" t="str">
            <v>South Wales</v>
          </cell>
          <cell r="H804" t="str">
            <v>Avon-Maesteg</v>
          </cell>
          <cell r="I804" t="str">
            <v>Mine Water Treatment</v>
          </cell>
          <cell r="J804" t="str">
            <v>Coal Authority Minewater Programme</v>
          </cell>
          <cell r="K804">
            <v>36008</v>
          </cell>
          <cell r="M804">
            <v>289220</v>
          </cell>
          <cell r="N804">
            <v>197370</v>
          </cell>
          <cell r="O804">
            <v>170</v>
          </cell>
          <cell r="P804" t="str">
            <v>SS</v>
          </cell>
          <cell r="Q804" t="str">
            <v>SS 89220 97370</v>
          </cell>
        </row>
        <row r="805">
          <cell r="D805">
            <v>349.1</v>
          </cell>
          <cell r="E805" t="str">
            <v>No.1 Shaft</v>
          </cell>
          <cell r="F805" t="str">
            <v>Monitoring</v>
          </cell>
          <cell r="G805" t="str">
            <v>South Wales</v>
          </cell>
          <cell r="H805" t="str">
            <v>Main Lower Rhondda Valley</v>
          </cell>
          <cell r="I805" t="str">
            <v>Monitoring</v>
          </cell>
          <cell r="J805" t="str">
            <v>Area Rising Minewater</v>
          </cell>
          <cell r="K805">
            <v>36192</v>
          </cell>
          <cell r="L805" t="str">
            <v>303191-012</v>
          </cell>
          <cell r="M805">
            <v>303982</v>
          </cell>
          <cell r="N805">
            <v>191273</v>
          </cell>
          <cell r="O805">
            <v>170</v>
          </cell>
          <cell r="P805" t="str">
            <v>ST</v>
          </cell>
          <cell r="Q805" t="str">
            <v>ST 03982 91273</v>
          </cell>
        </row>
        <row r="806">
          <cell r="D806">
            <v>349.2</v>
          </cell>
          <cell r="E806" t="str">
            <v>No.2 Shaft</v>
          </cell>
          <cell r="F806" t="str">
            <v>Monitoring</v>
          </cell>
          <cell r="G806" t="str">
            <v>South Wales</v>
          </cell>
          <cell r="H806" t="str">
            <v>Main Lower Rhondda Valley</v>
          </cell>
          <cell r="I806" t="str">
            <v>Monitoring</v>
          </cell>
          <cell r="J806" t="str">
            <v>Area Rising Minewater</v>
          </cell>
          <cell r="K806">
            <v>36192</v>
          </cell>
          <cell r="L806" t="str">
            <v>304191-003</v>
          </cell>
          <cell r="M806">
            <v>304142</v>
          </cell>
          <cell r="N806">
            <v>191298</v>
          </cell>
          <cell r="O806">
            <v>170</v>
          </cell>
          <cell r="P806" t="str">
            <v>ST</v>
          </cell>
          <cell r="Q806" t="str">
            <v>ST 04142 91298</v>
          </cell>
        </row>
        <row r="807">
          <cell r="D807">
            <v>349.3</v>
          </cell>
          <cell r="E807" t="str">
            <v>Adit upper</v>
          </cell>
          <cell r="F807" t="str">
            <v>Monitoring</v>
          </cell>
          <cell r="G807" t="str">
            <v>South Wales</v>
          </cell>
          <cell r="H807" t="str">
            <v>Main Lower Rhondda Valley</v>
          </cell>
          <cell r="I807" t="str">
            <v>Monitoring</v>
          </cell>
          <cell r="J807" t="str">
            <v>Area Rising Minewater</v>
          </cell>
          <cell r="K807">
            <v>36192</v>
          </cell>
          <cell r="L807" t="str">
            <v>303191-016</v>
          </cell>
          <cell r="M807">
            <v>303926</v>
          </cell>
          <cell r="N807">
            <v>191287</v>
          </cell>
          <cell r="O807">
            <v>170</v>
          </cell>
          <cell r="P807" t="str">
            <v>ST</v>
          </cell>
          <cell r="Q807" t="str">
            <v>ST 03926 91287</v>
          </cell>
        </row>
        <row r="808">
          <cell r="D808">
            <v>349.4</v>
          </cell>
          <cell r="E808" t="str">
            <v>Adit discharge by waterfall</v>
          </cell>
          <cell r="F808" t="str">
            <v>Monitoring</v>
          </cell>
          <cell r="G808" t="str">
            <v>South Wales</v>
          </cell>
          <cell r="H808" t="str">
            <v>Main Lower Rhondda Valley</v>
          </cell>
          <cell r="I808" t="str">
            <v>Monitoring</v>
          </cell>
          <cell r="J808" t="str">
            <v>Area Rising Minewater</v>
          </cell>
          <cell r="K808">
            <v>38750</v>
          </cell>
          <cell r="L808" t="str">
            <v>304191-007</v>
          </cell>
          <cell r="M808">
            <v>304293</v>
          </cell>
          <cell r="N808">
            <v>191231</v>
          </cell>
          <cell r="O808">
            <v>170</v>
          </cell>
          <cell r="P808" t="str">
            <v>ST</v>
          </cell>
          <cell r="Q808" t="str">
            <v>ST 04293 91231</v>
          </cell>
        </row>
        <row r="809">
          <cell r="D809">
            <v>704.1</v>
          </cell>
          <cell r="E809" t="str">
            <v>Low Main B/H</v>
          </cell>
          <cell r="F809" t="str">
            <v>Monitoring</v>
          </cell>
          <cell r="G809" t="str">
            <v>North East</v>
          </cell>
          <cell r="H809" t="str">
            <v>West Of Wear Mid Durham</v>
          </cell>
          <cell r="I809" t="str">
            <v>Design Mine Water Treatment</v>
          </cell>
          <cell r="J809" t="str">
            <v>Coal Authority Minewater Programme</v>
          </cell>
          <cell r="K809">
            <v>38618</v>
          </cell>
          <cell r="M809">
            <v>421490</v>
          </cell>
          <cell r="N809">
            <v>549425</v>
          </cell>
          <cell r="O809">
            <v>88</v>
          </cell>
          <cell r="P809" t="str">
            <v>NZ</v>
          </cell>
          <cell r="Q809" t="str">
            <v>NZ 21490 49425</v>
          </cell>
        </row>
        <row r="810">
          <cell r="D810">
            <v>354.1</v>
          </cell>
          <cell r="E810" t="str">
            <v>Top Hard Borehole</v>
          </cell>
          <cell r="F810" t="str">
            <v>Monitoring</v>
          </cell>
          <cell r="G810" t="str">
            <v>East Midlands</v>
          </cell>
          <cell r="H810" t="str">
            <v>North East Derbyshire</v>
          </cell>
          <cell r="I810" t="str">
            <v>Monitoring</v>
          </cell>
          <cell r="J810" t="str">
            <v>Cars</v>
          </cell>
          <cell r="K810">
            <v>34608</v>
          </cell>
          <cell r="M810">
            <v>443900</v>
          </cell>
          <cell r="N810">
            <v>368955</v>
          </cell>
          <cell r="O810">
            <v>120</v>
          </cell>
          <cell r="P810" t="str">
            <v>SK</v>
          </cell>
          <cell r="Q810" t="str">
            <v>SK 43900 68955</v>
          </cell>
        </row>
        <row r="811">
          <cell r="D811">
            <v>48.1</v>
          </cell>
          <cell r="E811" t="str">
            <v>Boreholes</v>
          </cell>
          <cell r="F811" t="str">
            <v>Monitoring</v>
          </cell>
          <cell r="G811" t="str">
            <v>North East</v>
          </cell>
          <cell r="H811" t="str">
            <v>Blythe</v>
          </cell>
          <cell r="I811" t="str">
            <v>Monitoring</v>
          </cell>
          <cell r="J811" t="str">
            <v>Cars</v>
          </cell>
          <cell r="K811">
            <v>34608</v>
          </cell>
          <cell r="M811">
            <v>432242</v>
          </cell>
          <cell r="N811">
            <v>577101</v>
          </cell>
          <cell r="O811">
            <v>88</v>
          </cell>
          <cell r="P811" t="str">
            <v>NZ</v>
          </cell>
          <cell r="Q811" t="str">
            <v>NZ 32242 77101</v>
          </cell>
        </row>
        <row r="812">
          <cell r="D812">
            <v>42.1</v>
          </cell>
          <cell r="E812" t="str">
            <v>Shaft</v>
          </cell>
          <cell r="F812" t="str">
            <v>Monitoring</v>
          </cell>
          <cell r="G812" t="str">
            <v>North East</v>
          </cell>
          <cell r="H812" t="str">
            <v>Derwent Valley</v>
          </cell>
          <cell r="I812" t="str">
            <v>Monitoring</v>
          </cell>
          <cell r="J812" t="str">
            <v>Cars</v>
          </cell>
          <cell r="K812">
            <v>34608</v>
          </cell>
          <cell r="L812" t="str">
            <v>412556-002</v>
          </cell>
          <cell r="M812">
            <v>412912</v>
          </cell>
          <cell r="N812">
            <v>556700</v>
          </cell>
          <cell r="O812">
            <v>88</v>
          </cell>
          <cell r="P812" t="str">
            <v>NZ</v>
          </cell>
          <cell r="Q812" t="str">
            <v>NZ 12912 56700</v>
          </cell>
        </row>
        <row r="813">
          <cell r="D813">
            <v>42.2</v>
          </cell>
          <cell r="E813" t="str">
            <v>Upstream Consented Discharge</v>
          </cell>
          <cell r="F813" t="str">
            <v>Monitoring</v>
          </cell>
          <cell r="G813" t="str">
            <v>North East</v>
          </cell>
          <cell r="H813" t="str">
            <v>Derwent Valley</v>
          </cell>
          <cell r="I813" t="str">
            <v>Monitoring</v>
          </cell>
          <cell r="J813" t="str">
            <v>Cars</v>
          </cell>
          <cell r="K813">
            <v>34608</v>
          </cell>
          <cell r="M813">
            <v>412979</v>
          </cell>
          <cell r="N813">
            <v>556784</v>
          </cell>
          <cell r="O813">
            <v>88</v>
          </cell>
          <cell r="P813" t="str">
            <v>NZ</v>
          </cell>
          <cell r="Q813" t="str">
            <v>NZ 12979 56784</v>
          </cell>
        </row>
        <row r="814">
          <cell r="D814">
            <v>42.3</v>
          </cell>
          <cell r="E814" t="str">
            <v>Downstream Consented Discharge</v>
          </cell>
          <cell r="F814" t="str">
            <v>Monitoring</v>
          </cell>
          <cell r="G814" t="str">
            <v>North East</v>
          </cell>
          <cell r="H814" t="str">
            <v>Derwent Valley</v>
          </cell>
          <cell r="I814" t="str">
            <v>Monitoring</v>
          </cell>
          <cell r="J814" t="str">
            <v>Cars</v>
          </cell>
          <cell r="K814">
            <v>34608</v>
          </cell>
          <cell r="M814">
            <v>413058</v>
          </cell>
          <cell r="N814">
            <v>556682</v>
          </cell>
          <cell r="O814">
            <v>88</v>
          </cell>
          <cell r="P814" t="str">
            <v>NZ</v>
          </cell>
          <cell r="Q814" t="str">
            <v>NZ 13058 56682</v>
          </cell>
        </row>
        <row r="815">
          <cell r="D815">
            <v>401.1</v>
          </cell>
          <cell r="E815" t="str">
            <v>Sheephouse Wood Adit</v>
          </cell>
          <cell r="F815" t="str">
            <v>Pumped Passive</v>
          </cell>
          <cell r="G815" t="str">
            <v>Yorkshire</v>
          </cell>
          <cell r="H815" t="str">
            <v>Porter Don</v>
          </cell>
          <cell r="I815" t="str">
            <v>Monitoring</v>
          </cell>
          <cell r="J815" t="str">
            <v>Area Rising Minewater</v>
          </cell>
          <cell r="K815">
            <v>36373</v>
          </cell>
          <cell r="L815" t="str">
            <v>423400-004</v>
          </cell>
          <cell r="M815">
            <v>423096</v>
          </cell>
          <cell r="N815">
            <v>400042</v>
          </cell>
          <cell r="O815">
            <v>110</v>
          </cell>
          <cell r="P815" t="str">
            <v>SE</v>
          </cell>
          <cell r="Q815" t="str">
            <v>SE 23096 00042</v>
          </cell>
        </row>
        <row r="816">
          <cell r="D816">
            <v>401.2</v>
          </cell>
          <cell r="E816" t="str">
            <v>Halifax Hards Outflow</v>
          </cell>
          <cell r="F816" t="str">
            <v>Pumped Passive</v>
          </cell>
          <cell r="G816" t="str">
            <v>Yorkshire</v>
          </cell>
          <cell r="H816" t="str">
            <v>Porter Don</v>
          </cell>
          <cell r="I816" t="str">
            <v>Monitoring</v>
          </cell>
          <cell r="J816" t="str">
            <v>Area Rising Minewater</v>
          </cell>
          <cell r="K816">
            <v>36373</v>
          </cell>
          <cell r="M816">
            <v>423080</v>
          </cell>
          <cell r="N816">
            <v>400270</v>
          </cell>
          <cell r="O816">
            <v>110</v>
          </cell>
          <cell r="P816" t="str">
            <v>SE</v>
          </cell>
          <cell r="Q816" t="str">
            <v>SE 23080 00270</v>
          </cell>
        </row>
        <row r="817">
          <cell r="D817">
            <v>401.3</v>
          </cell>
          <cell r="E817" t="str">
            <v>Halifax Hards B/H</v>
          </cell>
          <cell r="F817" t="str">
            <v>Pumped Passive</v>
          </cell>
          <cell r="G817" t="str">
            <v>Yorkshire</v>
          </cell>
          <cell r="H817" t="str">
            <v>Porter Don</v>
          </cell>
          <cell r="I817" t="str">
            <v>Monitoring</v>
          </cell>
          <cell r="J817" t="str">
            <v>Area Rising Minewater</v>
          </cell>
          <cell r="K817">
            <v>36373</v>
          </cell>
          <cell r="M817">
            <v>423185</v>
          </cell>
          <cell r="N817">
            <v>400305</v>
          </cell>
          <cell r="O817">
            <v>110</v>
          </cell>
          <cell r="P817" t="str">
            <v>SE</v>
          </cell>
          <cell r="Q817" t="str">
            <v>SE 23185 00305</v>
          </cell>
        </row>
        <row r="818">
          <cell r="D818">
            <v>401.4</v>
          </cell>
          <cell r="E818" t="str">
            <v>Adit B/H</v>
          </cell>
          <cell r="F818" t="str">
            <v>Pumped Passive</v>
          </cell>
          <cell r="G818" t="str">
            <v>Yorkshire</v>
          </cell>
          <cell r="H818" t="str">
            <v>Porter Don</v>
          </cell>
          <cell r="I818" t="str">
            <v>Monitoring</v>
          </cell>
          <cell r="J818" t="str">
            <v>Area Rising Minewater</v>
          </cell>
          <cell r="K818">
            <v>36373</v>
          </cell>
          <cell r="M818">
            <v>423098</v>
          </cell>
          <cell r="N818">
            <v>400102</v>
          </cell>
          <cell r="O818">
            <v>110</v>
          </cell>
          <cell r="P818" t="str">
            <v>SE</v>
          </cell>
          <cell r="Q818" t="str">
            <v>SE 23098 00102</v>
          </cell>
        </row>
        <row r="819">
          <cell r="D819">
            <v>401.5</v>
          </cell>
          <cell r="E819" t="str">
            <v>Ground B/H</v>
          </cell>
          <cell r="F819" t="str">
            <v>Pumped Passive</v>
          </cell>
          <cell r="G819" t="str">
            <v>Yorkshire</v>
          </cell>
          <cell r="H819" t="str">
            <v>Porter Don</v>
          </cell>
          <cell r="I819" t="str">
            <v>Monitoring</v>
          </cell>
          <cell r="J819" t="str">
            <v>Area Rising Minewater</v>
          </cell>
          <cell r="K819">
            <v>36373</v>
          </cell>
          <cell r="M819">
            <v>423098</v>
          </cell>
          <cell r="N819">
            <v>400102</v>
          </cell>
          <cell r="O819">
            <v>110</v>
          </cell>
          <cell r="P819" t="str">
            <v>SE</v>
          </cell>
          <cell r="Q819" t="str">
            <v>SE 23098 00102</v>
          </cell>
        </row>
        <row r="820">
          <cell r="D820">
            <v>401.6</v>
          </cell>
          <cell r="E820" t="str">
            <v>Pumping Borehole</v>
          </cell>
          <cell r="F820" t="str">
            <v>Pumped Passive</v>
          </cell>
          <cell r="G820" t="str">
            <v>Yorkshire</v>
          </cell>
          <cell r="H820" t="str">
            <v>Porter Don</v>
          </cell>
          <cell r="I820" t="str">
            <v>Monitoring</v>
          </cell>
          <cell r="J820" t="str">
            <v>Area Rising Minewater</v>
          </cell>
          <cell r="K820">
            <v>36373</v>
          </cell>
          <cell r="M820">
            <v>423194</v>
          </cell>
          <cell r="N820">
            <v>400328</v>
          </cell>
          <cell r="O820">
            <v>110</v>
          </cell>
          <cell r="P820" t="str">
            <v>SE</v>
          </cell>
          <cell r="Q820" t="str">
            <v>SE 23194 00328</v>
          </cell>
        </row>
        <row r="821">
          <cell r="D821">
            <v>401.7</v>
          </cell>
          <cell r="E821" t="str">
            <v>Bottom of Cascade</v>
          </cell>
          <cell r="F821" t="str">
            <v>Pumped Passive</v>
          </cell>
          <cell r="G821" t="str">
            <v>Yorkshire</v>
          </cell>
          <cell r="H821" t="str">
            <v>Porter Don</v>
          </cell>
          <cell r="I821" t="str">
            <v>Monitoring</v>
          </cell>
          <cell r="J821" t="str">
            <v>Area Rising Minewater</v>
          </cell>
          <cell r="K821">
            <v>36373</v>
          </cell>
          <cell r="M821">
            <v>423175</v>
          </cell>
          <cell r="N821">
            <v>400315</v>
          </cell>
          <cell r="O821">
            <v>110</v>
          </cell>
          <cell r="P821" t="str">
            <v>SE</v>
          </cell>
          <cell r="Q821" t="str">
            <v>SE 23175 00315</v>
          </cell>
        </row>
        <row r="822">
          <cell r="D822">
            <v>401.8</v>
          </cell>
          <cell r="E822" t="str">
            <v>Middle of Transfer Channel</v>
          </cell>
          <cell r="F822" t="str">
            <v>Pumped Passive</v>
          </cell>
          <cell r="G822" t="str">
            <v>Yorkshire</v>
          </cell>
          <cell r="H822" t="str">
            <v>Porter Don</v>
          </cell>
          <cell r="I822" t="str">
            <v>Monitoring</v>
          </cell>
          <cell r="J822" t="str">
            <v>Area Rising Minewater</v>
          </cell>
          <cell r="K822">
            <v>36373</v>
          </cell>
          <cell r="M822">
            <v>423145</v>
          </cell>
          <cell r="N822">
            <v>400235</v>
          </cell>
          <cell r="O822">
            <v>110</v>
          </cell>
          <cell r="Q822" t="str">
            <v>SE 23145 00245</v>
          </cell>
        </row>
        <row r="823">
          <cell r="D823">
            <v>401.85</v>
          </cell>
          <cell r="E823" t="str">
            <v>End of Transfer Channel</v>
          </cell>
          <cell r="F823" t="str">
            <v>Pumped Passive</v>
          </cell>
          <cell r="G823" t="str">
            <v>Yorkshire</v>
          </cell>
          <cell r="H823" t="str">
            <v>Porter Don</v>
          </cell>
          <cell r="I823" t="str">
            <v>Monitoring</v>
          </cell>
          <cell r="J823" t="str">
            <v>Area Rising Minewater</v>
          </cell>
          <cell r="K823">
            <v>36373</v>
          </cell>
          <cell r="M823">
            <v>423140</v>
          </cell>
          <cell r="N823">
            <v>400235</v>
          </cell>
          <cell r="O823">
            <v>110</v>
          </cell>
          <cell r="P823" t="str">
            <v>SE</v>
          </cell>
          <cell r="Q823" t="str">
            <v>SE 23140 00235</v>
          </cell>
        </row>
        <row r="824">
          <cell r="D824">
            <v>401.9</v>
          </cell>
          <cell r="E824" t="str">
            <v>Settlement Pond 1 Outflow</v>
          </cell>
          <cell r="F824" t="str">
            <v>Pumped Passive</v>
          </cell>
          <cell r="G824" t="str">
            <v>Yorkshire</v>
          </cell>
          <cell r="H824" t="str">
            <v>Porter Don</v>
          </cell>
          <cell r="I824" t="str">
            <v>Monitoring</v>
          </cell>
          <cell r="J824" t="str">
            <v>Area Rising Minewater</v>
          </cell>
          <cell r="K824">
            <v>36373</v>
          </cell>
          <cell r="M824">
            <v>423115</v>
          </cell>
          <cell r="N824">
            <v>400180</v>
          </cell>
          <cell r="O824">
            <v>110</v>
          </cell>
          <cell r="P824" t="str">
            <v>SE</v>
          </cell>
          <cell r="Q824" t="str">
            <v>SE 23115 00180</v>
          </cell>
        </row>
        <row r="825">
          <cell r="D825">
            <v>401.91</v>
          </cell>
          <cell r="E825" t="str">
            <v>Settlement Pond 2 Outflow</v>
          </cell>
          <cell r="F825" t="str">
            <v>Pumped Passive</v>
          </cell>
          <cell r="G825" t="str">
            <v>Yorkshire</v>
          </cell>
          <cell r="H825" t="str">
            <v>Porter Don</v>
          </cell>
          <cell r="I825" t="str">
            <v>Monitoring</v>
          </cell>
          <cell r="J825" t="str">
            <v>Area Rising Minewater</v>
          </cell>
          <cell r="K825">
            <v>36373</v>
          </cell>
          <cell r="M825">
            <v>423090</v>
          </cell>
          <cell r="N825">
            <v>400110</v>
          </cell>
          <cell r="O825">
            <v>110</v>
          </cell>
          <cell r="P825" t="str">
            <v>SE</v>
          </cell>
          <cell r="Q825" t="str">
            <v>SE 23090 00110</v>
          </cell>
        </row>
        <row r="826">
          <cell r="D826">
            <v>401.92</v>
          </cell>
          <cell r="E826" t="str">
            <v>Consented Discharge</v>
          </cell>
          <cell r="F826" t="str">
            <v>Pumped Passive</v>
          </cell>
          <cell r="G826" t="str">
            <v>Yorkshire</v>
          </cell>
          <cell r="H826" t="str">
            <v>Porter Don</v>
          </cell>
          <cell r="I826" t="str">
            <v>Monitoring</v>
          </cell>
          <cell r="J826" t="str">
            <v>Area Rising Minewater</v>
          </cell>
          <cell r="K826">
            <v>36373</v>
          </cell>
          <cell r="M826">
            <v>423035</v>
          </cell>
          <cell r="N826">
            <v>400220</v>
          </cell>
          <cell r="O826">
            <v>110</v>
          </cell>
          <cell r="P826" t="str">
            <v>SE</v>
          </cell>
          <cell r="Q826" t="str">
            <v>SE 23035 00220</v>
          </cell>
        </row>
        <row r="827">
          <cell r="D827">
            <v>401.93</v>
          </cell>
          <cell r="E827" t="str">
            <v>D/S Spring Brook</v>
          </cell>
          <cell r="G827" t="str">
            <v>Yorkshire</v>
          </cell>
          <cell r="H827" t="str">
            <v>Porter Don</v>
          </cell>
          <cell r="I827" t="str">
            <v>Monitoring</v>
          </cell>
          <cell r="J827" t="str">
            <v>Area Rising Minewater</v>
          </cell>
        </row>
        <row r="828">
          <cell r="D828">
            <v>401.94</v>
          </cell>
          <cell r="E828" t="str">
            <v>U/S River Little Don</v>
          </cell>
          <cell r="G828" t="str">
            <v>Yorkshire</v>
          </cell>
          <cell r="H828" t="str">
            <v>Porter Don</v>
          </cell>
          <cell r="I828" t="str">
            <v>Monitoring</v>
          </cell>
          <cell r="J828" t="str">
            <v>Area Rising Minewater</v>
          </cell>
        </row>
        <row r="829">
          <cell r="D829">
            <v>401.95</v>
          </cell>
          <cell r="E829" t="str">
            <v>D/S River Little Don</v>
          </cell>
          <cell r="G829" t="str">
            <v>Yorkshire</v>
          </cell>
          <cell r="H829" t="str">
            <v>Porter Don</v>
          </cell>
          <cell r="I829" t="str">
            <v>Monitoring</v>
          </cell>
          <cell r="J829" t="str">
            <v>Area Rising Minewater</v>
          </cell>
        </row>
        <row r="830">
          <cell r="D830">
            <v>401.96</v>
          </cell>
          <cell r="E830" t="str">
            <v>D/S Midhopestone Bridge</v>
          </cell>
          <cell r="G830" t="str">
            <v>Yorkshire</v>
          </cell>
          <cell r="H830" t="str">
            <v>Porter Don</v>
          </cell>
          <cell r="I830" t="str">
            <v>Monitoring</v>
          </cell>
          <cell r="J830" t="str">
            <v>Area Rising Minewater</v>
          </cell>
        </row>
        <row r="831">
          <cell r="D831">
            <v>401.96</v>
          </cell>
          <cell r="E831" t="str">
            <v>U/S Spring Brook</v>
          </cell>
          <cell r="G831" t="str">
            <v>Yorkshire</v>
          </cell>
          <cell r="H831" t="str">
            <v>Porter Don</v>
          </cell>
          <cell r="I831" t="str">
            <v>Monitoring</v>
          </cell>
          <cell r="J831" t="str">
            <v>Area Rising Minewater</v>
          </cell>
        </row>
        <row r="832">
          <cell r="D832">
            <v>320.10000000000002</v>
          </cell>
          <cell r="E832" t="str">
            <v>No.1 Shaft (South)</v>
          </cell>
          <cell r="F832" t="str">
            <v>Monitoring</v>
          </cell>
          <cell r="G832" t="str">
            <v>West Midlands</v>
          </cell>
          <cell r="H832" t="str">
            <v>North Staffs</v>
          </cell>
          <cell r="I832" t="str">
            <v>Monitoring</v>
          </cell>
          <cell r="J832" t="str">
            <v>Area Rising Minewater</v>
          </cell>
          <cell r="K832">
            <v>36100</v>
          </cell>
          <cell r="M832">
            <v>388472</v>
          </cell>
          <cell r="N832">
            <v>348328</v>
          </cell>
          <cell r="O832">
            <v>118</v>
          </cell>
          <cell r="P832" t="str">
            <v>SJ</v>
          </cell>
          <cell r="Q832" t="str">
            <v>SJ 88472 48328</v>
          </cell>
        </row>
        <row r="833">
          <cell r="D833">
            <v>320.2</v>
          </cell>
          <cell r="E833" t="str">
            <v>No.2 Shaft (North)</v>
          </cell>
          <cell r="F833" t="str">
            <v>Monitoring</v>
          </cell>
          <cell r="G833" t="str">
            <v>West Midlands</v>
          </cell>
          <cell r="H833" t="str">
            <v>North Staffs</v>
          </cell>
          <cell r="I833" t="str">
            <v>Monitoring</v>
          </cell>
          <cell r="J833" t="str">
            <v>Area Rising Minewater</v>
          </cell>
          <cell r="K833">
            <v>36100</v>
          </cell>
          <cell r="L833" t="str">
            <v>388348-073</v>
          </cell>
          <cell r="M833">
            <v>388516</v>
          </cell>
          <cell r="N833">
            <v>348346</v>
          </cell>
          <cell r="O833">
            <v>118</v>
          </cell>
          <cell r="P833" t="str">
            <v>SJ</v>
          </cell>
          <cell r="Q833" t="str">
            <v>SJ 88516 48346</v>
          </cell>
        </row>
        <row r="834">
          <cell r="D834">
            <v>154.1</v>
          </cell>
          <cell r="E834" t="str">
            <v>Surface Drift</v>
          </cell>
          <cell r="F834" t="str">
            <v>Monitoring</v>
          </cell>
          <cell r="G834" t="str">
            <v>North West</v>
          </cell>
          <cell r="H834" t="str">
            <v>Burnley-Lancashire Calder</v>
          </cell>
          <cell r="I834" t="str">
            <v>Monitoring</v>
          </cell>
          <cell r="J834" t="str">
            <v>Former British Coal Monitoring Site</v>
          </cell>
          <cell r="K834">
            <v>35278</v>
          </cell>
          <cell r="L834" t="str">
            <v>381431-027</v>
          </cell>
          <cell r="M834">
            <v>381200</v>
          </cell>
          <cell r="N834">
            <v>431341</v>
          </cell>
          <cell r="O834">
            <v>103</v>
          </cell>
          <cell r="P834" t="str">
            <v>SD</v>
          </cell>
          <cell r="Q834" t="str">
            <v>SD 81200 31341</v>
          </cell>
        </row>
        <row r="835">
          <cell r="D835">
            <v>154.19999999999999</v>
          </cell>
          <cell r="E835" t="str">
            <v>Discharge</v>
          </cell>
          <cell r="F835" t="str">
            <v>Monitoring</v>
          </cell>
          <cell r="G835" t="str">
            <v>North West</v>
          </cell>
          <cell r="H835" t="str">
            <v>Burnley-Lancashire Calder</v>
          </cell>
          <cell r="I835" t="str">
            <v>Monitoring</v>
          </cell>
          <cell r="J835" t="str">
            <v>Former British Coal Monitoring Site</v>
          </cell>
          <cell r="K835">
            <v>35278</v>
          </cell>
          <cell r="M835">
            <v>381125</v>
          </cell>
          <cell r="N835">
            <v>431425</v>
          </cell>
          <cell r="O835">
            <v>103</v>
          </cell>
          <cell r="P835" t="str">
            <v>SD</v>
          </cell>
          <cell r="Q835" t="str">
            <v>SD 81125 31425</v>
          </cell>
        </row>
        <row r="836">
          <cell r="D836">
            <v>181.1</v>
          </cell>
          <cell r="E836" t="str">
            <v>Shaft</v>
          </cell>
          <cell r="F836" t="str">
            <v>Monitoring</v>
          </cell>
          <cell r="G836" t="str">
            <v>Cumbria</v>
          </cell>
          <cell r="H836" t="str">
            <v>Whitehaven</v>
          </cell>
          <cell r="I836" t="str">
            <v>Monitoring</v>
          </cell>
          <cell r="J836" t="str">
            <v>Former British Coal Monitoring Site</v>
          </cell>
          <cell r="K836">
            <v>35490</v>
          </cell>
          <cell r="L836" t="str">
            <v>298521-003 to sw</v>
          </cell>
          <cell r="M836">
            <v>298029</v>
          </cell>
          <cell r="N836">
            <v>521597</v>
          </cell>
          <cell r="O836">
            <v>89</v>
          </cell>
          <cell r="P836" t="str">
            <v>NX</v>
          </cell>
          <cell r="Q836" t="str">
            <v>NX 98029 21597</v>
          </cell>
        </row>
        <row r="837">
          <cell r="D837">
            <v>376.1</v>
          </cell>
          <cell r="E837" t="str">
            <v>B/H</v>
          </cell>
          <cell r="F837" t="str">
            <v>Monitoring</v>
          </cell>
          <cell r="G837" t="str">
            <v>North East</v>
          </cell>
          <cell r="H837" t="str">
            <v>Coquet</v>
          </cell>
          <cell r="I837" t="str">
            <v>Monitoring</v>
          </cell>
          <cell r="J837" t="str">
            <v>Area Rising Minewater</v>
          </cell>
          <cell r="K837">
            <v>36251</v>
          </cell>
          <cell r="M837">
            <v>420440</v>
          </cell>
          <cell r="N837">
            <v>606650</v>
          </cell>
          <cell r="O837">
            <v>81</v>
          </cell>
          <cell r="P837" t="str">
            <v>NU</v>
          </cell>
          <cell r="Q837" t="str">
            <v>NU 20440 06650</v>
          </cell>
        </row>
        <row r="838">
          <cell r="D838">
            <v>424.1</v>
          </cell>
          <cell r="E838" t="str">
            <v>Pumping Shaft</v>
          </cell>
          <cell r="F838" t="str">
            <v>Monitoring</v>
          </cell>
          <cell r="G838" t="str">
            <v>East Midlands</v>
          </cell>
          <cell r="H838" t="str">
            <v>North East Derbyshire</v>
          </cell>
          <cell r="I838" t="str">
            <v>Mine Water Treatment</v>
          </cell>
          <cell r="J838" t="str">
            <v>Area Rising Minewater</v>
          </cell>
          <cell r="K838">
            <v>36572</v>
          </cell>
          <cell r="L838" t="str">
            <v>443375-002</v>
          </cell>
          <cell r="M838">
            <v>443399</v>
          </cell>
          <cell r="N838">
            <v>375377</v>
          </cell>
          <cell r="O838">
            <v>120</v>
          </cell>
          <cell r="P838" t="str">
            <v>SK</v>
          </cell>
          <cell r="Q838" t="str">
            <v>SK 43399 75377</v>
          </cell>
        </row>
        <row r="839">
          <cell r="D839">
            <v>487.1</v>
          </cell>
          <cell r="E839" t="str">
            <v>Main Coal B/H East</v>
          </cell>
          <cell r="F839" t="str">
            <v>Monitoring</v>
          </cell>
          <cell r="G839" t="str">
            <v>North East</v>
          </cell>
          <cell r="H839" t="str">
            <v>Blythe</v>
          </cell>
          <cell r="I839" t="str">
            <v>Public Safety</v>
          </cell>
          <cell r="J839" t="str">
            <v>Area Rising Minewater</v>
          </cell>
          <cell r="K839">
            <v>36928</v>
          </cell>
          <cell r="M839">
            <v>432910</v>
          </cell>
          <cell r="N839">
            <v>576829</v>
          </cell>
          <cell r="O839">
            <v>88</v>
          </cell>
          <cell r="P839" t="str">
            <v>NZ</v>
          </cell>
          <cell r="Q839" t="str">
            <v>NZ 32910 76829</v>
          </cell>
        </row>
        <row r="840">
          <cell r="D840">
            <v>487.2</v>
          </cell>
          <cell r="E840" t="str">
            <v>Main Coal B/H West</v>
          </cell>
          <cell r="F840" t="str">
            <v>Monitoring</v>
          </cell>
          <cell r="G840" t="str">
            <v>North East</v>
          </cell>
          <cell r="H840" t="str">
            <v>Blythe</v>
          </cell>
          <cell r="I840" t="str">
            <v>Public Safety</v>
          </cell>
          <cell r="J840" t="str">
            <v>Area Rising Minewater</v>
          </cell>
          <cell r="K840">
            <v>36928</v>
          </cell>
          <cell r="M840">
            <v>432912</v>
          </cell>
          <cell r="N840">
            <v>576829</v>
          </cell>
          <cell r="O840">
            <v>88</v>
          </cell>
          <cell r="P840" t="str">
            <v>NZ</v>
          </cell>
          <cell r="Q840" t="str">
            <v>NZ 32912 76829</v>
          </cell>
        </row>
        <row r="841">
          <cell r="D841">
            <v>559.1</v>
          </cell>
          <cell r="E841" t="str">
            <v>East Deep B/H</v>
          </cell>
          <cell r="F841" t="str">
            <v>Monitoring</v>
          </cell>
          <cell r="G841" t="str">
            <v>Yorkshire</v>
          </cell>
          <cell r="H841" t="str">
            <v>Yorkshire Zone 10</v>
          </cell>
          <cell r="I841" t="str">
            <v>Monitoring</v>
          </cell>
          <cell r="J841" t="str">
            <v>Hazard</v>
          </cell>
          <cell r="K841">
            <v>37358</v>
          </cell>
          <cell r="M841">
            <v>427800</v>
          </cell>
          <cell r="N841">
            <v>417300</v>
          </cell>
          <cell r="O841">
            <v>110</v>
          </cell>
          <cell r="P841" t="str">
            <v>SE</v>
          </cell>
          <cell r="Q841" t="str">
            <v>SE 27800 17300</v>
          </cell>
        </row>
        <row r="842">
          <cell r="D842">
            <v>559.20000000000005</v>
          </cell>
          <cell r="E842" t="str">
            <v>West Shallow B/H</v>
          </cell>
          <cell r="F842" t="str">
            <v>Monitoring</v>
          </cell>
          <cell r="G842" t="str">
            <v>Yorkshire</v>
          </cell>
          <cell r="H842" t="str">
            <v>Yorkshire Zone 10</v>
          </cell>
          <cell r="I842" t="str">
            <v>Monitoring</v>
          </cell>
          <cell r="J842" t="str">
            <v>Hazard</v>
          </cell>
          <cell r="K842">
            <v>37358</v>
          </cell>
          <cell r="M842">
            <v>427800</v>
          </cell>
          <cell r="N842">
            <v>417300</v>
          </cell>
          <cell r="O842">
            <v>110</v>
          </cell>
          <cell r="P842" t="str">
            <v>SE</v>
          </cell>
          <cell r="Q842" t="str">
            <v>SE 27800 17300</v>
          </cell>
        </row>
        <row r="843">
          <cell r="D843">
            <v>169.1</v>
          </cell>
          <cell r="E843" t="str">
            <v>Yard Seam B/H</v>
          </cell>
          <cell r="F843" t="str">
            <v>Monitoring</v>
          </cell>
          <cell r="G843" t="str">
            <v>North East</v>
          </cell>
          <cell r="H843" t="str">
            <v>Blythe</v>
          </cell>
          <cell r="I843" t="str">
            <v>Monitoring</v>
          </cell>
          <cell r="J843" t="str">
            <v>Hazard Area Investigation</v>
          </cell>
          <cell r="K843">
            <v>35612</v>
          </cell>
          <cell r="M843">
            <v>432265</v>
          </cell>
          <cell r="N843">
            <v>577100</v>
          </cell>
          <cell r="O843">
            <v>88</v>
          </cell>
          <cell r="P843" t="str">
            <v>NZ</v>
          </cell>
          <cell r="Q843" t="str">
            <v>NZ 32265 77100</v>
          </cell>
        </row>
        <row r="844">
          <cell r="D844">
            <v>551.1</v>
          </cell>
          <cell r="E844" t="str">
            <v>Engine Pit</v>
          </cell>
          <cell r="F844" t="str">
            <v>Monitoring</v>
          </cell>
          <cell r="G844" t="str">
            <v>Yorkshire</v>
          </cell>
          <cell r="H844" t="str">
            <v>Yorkshire Zone 5</v>
          </cell>
          <cell r="I844" t="str">
            <v>Monitoring</v>
          </cell>
          <cell r="J844" t="str">
            <v>Area Rising Minewater</v>
          </cell>
          <cell r="K844">
            <v>37264</v>
          </cell>
          <cell r="L844" t="str">
            <v>442397-002</v>
          </cell>
          <cell r="M844">
            <v>442527</v>
          </cell>
          <cell r="N844">
            <v>397186</v>
          </cell>
          <cell r="O844">
            <v>111</v>
          </cell>
          <cell r="P844" t="str">
            <v>SK</v>
          </cell>
          <cell r="Q844" t="str">
            <v>SK 42527 97186</v>
          </cell>
        </row>
        <row r="845">
          <cell r="D845">
            <v>313.10000000000002</v>
          </cell>
          <cell r="E845" t="str">
            <v>Pumping Shaft</v>
          </cell>
          <cell r="F845" t="str">
            <v>Monitoring</v>
          </cell>
          <cell r="G845" t="str">
            <v>West Midlands</v>
          </cell>
          <cell r="H845" t="str">
            <v>North Warwickshire</v>
          </cell>
          <cell r="I845" t="str">
            <v>Monitoring</v>
          </cell>
          <cell r="J845" t="str">
            <v xml:space="preserve">Colliery Closed By Coal Authority </v>
          </cell>
          <cell r="K845">
            <v>36100</v>
          </cell>
          <cell r="L845" t="str">
            <v>433292-021</v>
          </cell>
          <cell r="M845">
            <v>433350</v>
          </cell>
          <cell r="N845">
            <v>292005</v>
          </cell>
          <cell r="O845">
            <v>140</v>
          </cell>
          <cell r="P845" t="str">
            <v>SP</v>
          </cell>
          <cell r="Q845" t="str">
            <v>SP 33350 92005</v>
          </cell>
        </row>
        <row r="846">
          <cell r="D846">
            <v>388.1</v>
          </cell>
          <cell r="E846" t="str">
            <v>No.1 B/H</v>
          </cell>
          <cell r="F846" t="str">
            <v>Monitoring</v>
          </cell>
          <cell r="G846" t="str">
            <v>North East</v>
          </cell>
          <cell r="H846" t="str">
            <v>Coquet</v>
          </cell>
          <cell r="I846" t="str">
            <v>Pumping</v>
          </cell>
          <cell r="J846" t="str">
            <v>Area Rising Minewater</v>
          </cell>
          <cell r="K846">
            <v>36312</v>
          </cell>
          <cell r="M846">
            <v>428321</v>
          </cell>
          <cell r="N846">
            <v>603253</v>
          </cell>
          <cell r="O846">
            <v>81</v>
          </cell>
          <cell r="P846" t="str">
            <v>NU</v>
          </cell>
          <cell r="Q846" t="str">
            <v>NU 28321 03253</v>
          </cell>
        </row>
        <row r="847">
          <cell r="D847">
            <v>388.2</v>
          </cell>
          <cell r="E847" t="str">
            <v>No.2 B/H</v>
          </cell>
          <cell r="F847" t="str">
            <v>Monitoring</v>
          </cell>
          <cell r="G847" t="str">
            <v>North East</v>
          </cell>
          <cell r="H847" t="str">
            <v>Coquet</v>
          </cell>
          <cell r="I847" t="str">
            <v>Pumping</v>
          </cell>
          <cell r="J847" t="str">
            <v>Area Rising Minewater</v>
          </cell>
          <cell r="K847">
            <v>36312</v>
          </cell>
          <cell r="M847">
            <v>428330</v>
          </cell>
          <cell r="N847">
            <v>603260</v>
          </cell>
          <cell r="O847">
            <v>81</v>
          </cell>
          <cell r="P847" t="str">
            <v>NU</v>
          </cell>
          <cell r="Q847" t="str">
            <v>NU 28330 03260</v>
          </cell>
        </row>
        <row r="848">
          <cell r="D848">
            <v>388.3</v>
          </cell>
          <cell r="E848" t="str">
            <v>No.3 Pumping B/H</v>
          </cell>
          <cell r="F848" t="str">
            <v>Monitoring</v>
          </cell>
          <cell r="G848" t="str">
            <v>North East</v>
          </cell>
          <cell r="H848" t="str">
            <v>Coquet</v>
          </cell>
          <cell r="I848" t="str">
            <v>Pumping</v>
          </cell>
          <cell r="J848" t="str">
            <v>Area Rising Minewater</v>
          </cell>
          <cell r="K848">
            <v>36312</v>
          </cell>
          <cell r="M848">
            <v>428320</v>
          </cell>
          <cell r="N848">
            <v>603268</v>
          </cell>
          <cell r="O848">
            <v>81</v>
          </cell>
          <cell r="P848" t="str">
            <v>NU</v>
          </cell>
          <cell r="Q848" t="str">
            <v>NU 28320 03268</v>
          </cell>
        </row>
        <row r="849">
          <cell r="D849">
            <v>388.4</v>
          </cell>
          <cell r="E849" t="str">
            <v>No.4 Pumping B/H</v>
          </cell>
          <cell r="F849" t="str">
            <v>Monitoring</v>
          </cell>
          <cell r="G849" t="str">
            <v>North East</v>
          </cell>
          <cell r="H849" t="str">
            <v>Coquet</v>
          </cell>
          <cell r="I849" t="str">
            <v>Pumping</v>
          </cell>
          <cell r="J849" t="str">
            <v>Area Rising Minewater</v>
          </cell>
          <cell r="K849">
            <v>36312</v>
          </cell>
          <cell r="M849">
            <v>428320</v>
          </cell>
          <cell r="N849">
            <v>603273</v>
          </cell>
          <cell r="O849">
            <v>81</v>
          </cell>
          <cell r="P849" t="str">
            <v>NU</v>
          </cell>
          <cell r="Q849" t="str">
            <v>NU 28320 03273</v>
          </cell>
        </row>
        <row r="850">
          <cell r="D850">
            <v>388.5</v>
          </cell>
          <cell r="E850" t="str">
            <v>Beach Discharge</v>
          </cell>
          <cell r="F850" t="str">
            <v>Monitoring</v>
          </cell>
          <cell r="G850" t="str">
            <v>North East</v>
          </cell>
          <cell r="H850" t="str">
            <v>Coquet</v>
          </cell>
          <cell r="I850" t="str">
            <v>Pumping</v>
          </cell>
          <cell r="J850" t="str">
            <v>Area Rising Minewater</v>
          </cell>
          <cell r="K850">
            <v>36312</v>
          </cell>
          <cell r="M850">
            <v>428574</v>
          </cell>
          <cell r="N850">
            <v>603358</v>
          </cell>
          <cell r="O850">
            <v>81</v>
          </cell>
          <cell r="P850" t="str">
            <v>NU</v>
          </cell>
          <cell r="Q850" t="str">
            <v>NU 28574 03358</v>
          </cell>
        </row>
        <row r="851">
          <cell r="D851">
            <v>388.6</v>
          </cell>
          <cell r="E851" t="str">
            <v>North Shaft</v>
          </cell>
          <cell r="F851" t="str">
            <v>Monitoring</v>
          </cell>
          <cell r="G851" t="str">
            <v>North East</v>
          </cell>
          <cell r="H851" t="str">
            <v>Coquet</v>
          </cell>
          <cell r="I851" t="str">
            <v>Pumping</v>
          </cell>
          <cell r="J851" t="str">
            <v>Area Rising Minewater</v>
          </cell>
          <cell r="K851">
            <v>36312</v>
          </cell>
          <cell r="L851" t="str">
            <v>416564-016</v>
          </cell>
          <cell r="M851">
            <v>428326</v>
          </cell>
          <cell r="N851">
            <v>603283</v>
          </cell>
          <cell r="O851">
            <v>81</v>
          </cell>
          <cell r="P851" t="str">
            <v>NU</v>
          </cell>
          <cell r="Q851" t="str">
            <v>NU 28326 03283</v>
          </cell>
        </row>
        <row r="852">
          <cell r="D852">
            <v>208.1</v>
          </cell>
          <cell r="E852" t="str">
            <v>Shaft</v>
          </cell>
          <cell r="F852" t="str">
            <v>Monitoring</v>
          </cell>
          <cell r="G852" t="str">
            <v>Yorkshire</v>
          </cell>
          <cell r="H852" t="str">
            <v>Yorkshire Zone 3</v>
          </cell>
          <cell r="I852" t="str">
            <v>Monitoring</v>
          </cell>
          <cell r="J852" t="str">
            <v>Area Investigation - Ramsden Recommendation</v>
          </cell>
          <cell r="K852">
            <v>35551</v>
          </cell>
          <cell r="L852" t="str">
            <v>436414-001</v>
          </cell>
          <cell r="M852">
            <v>436288</v>
          </cell>
          <cell r="N852">
            <v>414708</v>
          </cell>
          <cell r="O852">
            <v>110</v>
          </cell>
          <cell r="P852" t="str">
            <v>SE</v>
          </cell>
          <cell r="Q852" t="str">
            <v>SE 36288 14708</v>
          </cell>
        </row>
        <row r="853">
          <cell r="D853">
            <v>716.1</v>
          </cell>
          <cell r="E853" t="str">
            <v>Discharge to Broughton Brook</v>
          </cell>
          <cell r="F853" t="str">
            <v>Monitoring</v>
          </cell>
          <cell r="G853" t="str">
            <v>North Wales</v>
          </cell>
          <cell r="H853" t="str">
            <v>Deeside</v>
          </cell>
          <cell r="I853" t="str">
            <v>Design Mine Water Treatment</v>
          </cell>
          <cell r="J853" t="str">
            <v>Coal Authority Minewater Programme</v>
          </cell>
          <cell r="K853">
            <v>38779</v>
          </cell>
          <cell r="L853" t="str">
            <v>330365-029</v>
          </cell>
          <cell r="M853">
            <v>330670</v>
          </cell>
          <cell r="N853">
            <v>365715</v>
          </cell>
          <cell r="O853">
            <v>117</v>
          </cell>
          <cell r="P853" t="str">
            <v>SJ</v>
          </cell>
          <cell r="Q853" t="str">
            <v>SJ 30670 65715</v>
          </cell>
        </row>
        <row r="854">
          <cell r="D854">
            <v>716.2</v>
          </cell>
          <cell r="E854" t="str">
            <v>Upstream at Kearsley Farm</v>
          </cell>
          <cell r="F854" t="str">
            <v>Monitoring</v>
          </cell>
          <cell r="G854" t="str">
            <v>North Wales</v>
          </cell>
          <cell r="H854" t="str">
            <v>Deeside</v>
          </cell>
          <cell r="I854" t="str">
            <v>Design Mine Water Treatment</v>
          </cell>
          <cell r="J854" t="str">
            <v>Coal Authority Minewater Programme</v>
          </cell>
          <cell r="K854">
            <v>38779</v>
          </cell>
          <cell r="M854">
            <v>330594</v>
          </cell>
          <cell r="N854">
            <v>365907</v>
          </cell>
          <cell r="O854">
            <v>117</v>
          </cell>
          <cell r="P854" t="str">
            <v>SJ</v>
          </cell>
          <cell r="Q854" t="str">
            <v>SJ 30594 65907</v>
          </cell>
        </row>
        <row r="855">
          <cell r="D855">
            <v>716.3</v>
          </cell>
          <cell r="E855" t="str">
            <v>Downstream at Groomsdale</v>
          </cell>
          <cell r="F855" t="str">
            <v>Monitoring</v>
          </cell>
          <cell r="G855" t="str">
            <v>North Wales</v>
          </cell>
          <cell r="H855" t="str">
            <v>Deeside</v>
          </cell>
          <cell r="I855" t="str">
            <v>Design Mine Water Treatment</v>
          </cell>
          <cell r="J855" t="str">
            <v>Coal Authority Minewater Programme</v>
          </cell>
          <cell r="K855">
            <v>38779</v>
          </cell>
          <cell r="M855">
            <v>330889</v>
          </cell>
          <cell r="N855">
            <v>365656</v>
          </cell>
          <cell r="O855">
            <v>117</v>
          </cell>
          <cell r="P855" t="str">
            <v>SJ</v>
          </cell>
          <cell r="Q855" t="str">
            <v>SJ 30889 65656</v>
          </cell>
        </row>
        <row r="856">
          <cell r="D856">
            <v>716.4</v>
          </cell>
          <cell r="E856" t="str">
            <v>Downstream at Hawarden Hayes</v>
          </cell>
          <cell r="F856" t="str">
            <v>Monitoring</v>
          </cell>
          <cell r="G856" t="str">
            <v>North Wales</v>
          </cell>
          <cell r="H856" t="str">
            <v>Deeside</v>
          </cell>
          <cell r="I856" t="str">
            <v>Design Mine Water Treatment</v>
          </cell>
          <cell r="J856" t="str">
            <v>Coal Authority Minewater Programme</v>
          </cell>
          <cell r="K856">
            <v>38779</v>
          </cell>
          <cell r="M856">
            <v>331523</v>
          </cell>
          <cell r="N856">
            <v>365487</v>
          </cell>
          <cell r="O856">
            <v>117</v>
          </cell>
          <cell r="P856" t="str">
            <v>SJ</v>
          </cell>
          <cell r="Q856" t="str">
            <v>SJ 31523 65487</v>
          </cell>
        </row>
        <row r="857">
          <cell r="D857">
            <v>716.5</v>
          </cell>
          <cell r="E857" t="str">
            <v>Downstream at Hawarden Park</v>
          </cell>
          <cell r="F857" t="str">
            <v>Monitoring</v>
          </cell>
          <cell r="G857" t="str">
            <v>North Wales</v>
          </cell>
          <cell r="H857" t="str">
            <v>Deeside</v>
          </cell>
          <cell r="I857" t="str">
            <v>Design Mine Water Treatment</v>
          </cell>
          <cell r="J857" t="str">
            <v>Coal Authority Minewater Programme</v>
          </cell>
          <cell r="K857">
            <v>38779</v>
          </cell>
          <cell r="M857">
            <v>332966</v>
          </cell>
          <cell r="N857">
            <v>364441</v>
          </cell>
          <cell r="O857">
            <v>117</v>
          </cell>
          <cell r="P857" t="str">
            <v>SJ</v>
          </cell>
          <cell r="Q857" t="str">
            <v>SJ 32966 64441</v>
          </cell>
        </row>
        <row r="858">
          <cell r="D858">
            <v>86.1</v>
          </cell>
          <cell r="E858" t="str">
            <v>Shaft</v>
          </cell>
          <cell r="F858" t="str">
            <v>Monitoring</v>
          </cell>
          <cell r="G858" t="str">
            <v>North East</v>
          </cell>
          <cell r="H858" t="str">
            <v>Durham Coastal</v>
          </cell>
          <cell r="I858" t="str">
            <v>Monitoring</v>
          </cell>
          <cell r="J858" t="str">
            <v>Cars</v>
          </cell>
          <cell r="K858">
            <v>34700</v>
          </cell>
          <cell r="L858" t="str">
            <v>438545-003</v>
          </cell>
          <cell r="M858">
            <v>438895</v>
          </cell>
          <cell r="N858">
            <v>545851</v>
          </cell>
          <cell r="O858">
            <v>88</v>
          </cell>
          <cell r="P858" t="str">
            <v>NZ</v>
          </cell>
          <cell r="Q858" t="str">
            <v>NZ 38895 45851</v>
          </cell>
        </row>
        <row r="859">
          <cell r="D859">
            <v>340.1</v>
          </cell>
          <cell r="E859" t="str">
            <v>Discharge</v>
          </cell>
          <cell r="F859" t="str">
            <v>Monitoring</v>
          </cell>
          <cell r="G859" t="str">
            <v>North West</v>
          </cell>
          <cell r="H859" t="str">
            <v>Bold-Haydock Zone</v>
          </cell>
          <cell r="I859" t="str">
            <v>Monitoring</v>
          </cell>
          <cell r="J859" t="str">
            <v>Area Rising Minewater</v>
          </cell>
          <cell r="K859">
            <v>36161</v>
          </cell>
          <cell r="L859" t="str">
            <v>Not in MRSDS</v>
          </cell>
          <cell r="M859">
            <v>353842</v>
          </cell>
          <cell r="N859">
            <v>396847</v>
          </cell>
          <cell r="O859">
            <v>108</v>
          </cell>
          <cell r="P859" t="str">
            <v>SJ</v>
          </cell>
          <cell r="Q859" t="str">
            <v>SJ 53842 96847</v>
          </cell>
        </row>
        <row r="860">
          <cell r="D860">
            <v>649.1</v>
          </cell>
          <cell r="E860" t="str">
            <v>Shaft</v>
          </cell>
          <cell r="F860" t="str">
            <v>Monitoring</v>
          </cell>
          <cell r="G860" t="str">
            <v>Yorkshire</v>
          </cell>
          <cell r="H860" t="str">
            <v>Holme Valley</v>
          </cell>
          <cell r="I860" t="str">
            <v>Monitoring</v>
          </cell>
          <cell r="J860" t="str">
            <v>Area Rising Minewater</v>
          </cell>
          <cell r="K860">
            <v>38014</v>
          </cell>
          <cell r="L860" t="str">
            <v>418405-001</v>
          </cell>
          <cell r="M860">
            <v>418004</v>
          </cell>
          <cell r="N860">
            <v>405033</v>
          </cell>
          <cell r="O860">
            <v>110</v>
          </cell>
          <cell r="P860" t="str">
            <v>SE</v>
          </cell>
          <cell r="Q860" t="str">
            <v>SE 18004 05033</v>
          </cell>
        </row>
        <row r="861">
          <cell r="D861">
            <v>370.1</v>
          </cell>
          <cell r="E861" t="str">
            <v>Drainage Adit</v>
          </cell>
          <cell r="F861" t="str">
            <v>Monitoring</v>
          </cell>
          <cell r="G861" t="str">
            <v>Yorkshire</v>
          </cell>
          <cell r="H861" t="str">
            <v>Holme Valley</v>
          </cell>
          <cell r="I861" t="str">
            <v>Monitoring</v>
          </cell>
          <cell r="J861" t="str">
            <v>Hazard E96</v>
          </cell>
          <cell r="K861">
            <v>36251</v>
          </cell>
          <cell r="L861" t="str">
            <v>416407-005</v>
          </cell>
          <cell r="M861">
            <v>416456</v>
          </cell>
          <cell r="N861">
            <v>407375</v>
          </cell>
          <cell r="O861">
            <v>110</v>
          </cell>
          <cell r="P861" t="str">
            <v>SE</v>
          </cell>
          <cell r="Q861" t="str">
            <v>SE 16456 07375</v>
          </cell>
        </row>
        <row r="862">
          <cell r="D862">
            <v>370.2</v>
          </cell>
          <cell r="E862" t="str">
            <v>Jackson Bridge Discharge To New Mill Dyke</v>
          </cell>
          <cell r="F862" t="str">
            <v>Monitoring</v>
          </cell>
          <cell r="G862" t="str">
            <v>Yorkshire</v>
          </cell>
          <cell r="H862" t="str">
            <v>Holme Valley</v>
          </cell>
          <cell r="I862" t="str">
            <v>Monitoring</v>
          </cell>
          <cell r="J862" t="str">
            <v>Hazard E96</v>
          </cell>
          <cell r="K862">
            <v>36251</v>
          </cell>
          <cell r="L862" t="str">
            <v>416407-005</v>
          </cell>
          <cell r="M862">
            <v>416425</v>
          </cell>
          <cell r="N862">
            <v>407387</v>
          </cell>
          <cell r="O862">
            <v>110</v>
          </cell>
          <cell r="P862" t="str">
            <v>SE</v>
          </cell>
          <cell r="Q862" t="str">
            <v>SE 16425 07387</v>
          </cell>
        </row>
        <row r="863">
          <cell r="D863">
            <v>370.3</v>
          </cell>
          <cell r="E863" t="str">
            <v>Second Adit</v>
          </cell>
          <cell r="F863" t="str">
            <v>Monitoring</v>
          </cell>
          <cell r="G863" t="str">
            <v>Yorkshire</v>
          </cell>
          <cell r="H863" t="str">
            <v>Holme Valley</v>
          </cell>
          <cell r="I863" t="str">
            <v>Monitoring</v>
          </cell>
          <cell r="J863" t="str">
            <v>Hazard E96</v>
          </cell>
          <cell r="K863">
            <v>36251</v>
          </cell>
          <cell r="L863" t="str">
            <v>416407-010</v>
          </cell>
          <cell r="M863">
            <v>416460</v>
          </cell>
          <cell r="N863">
            <v>407383</v>
          </cell>
          <cell r="O863">
            <v>110</v>
          </cell>
          <cell r="P863" t="str">
            <v>SE</v>
          </cell>
          <cell r="Q863" t="str">
            <v>SE 16460 07383</v>
          </cell>
        </row>
        <row r="864">
          <cell r="D864">
            <v>370.4</v>
          </cell>
          <cell r="E864" t="str">
            <v>Upstream</v>
          </cell>
          <cell r="F864" t="str">
            <v>Monitoring</v>
          </cell>
          <cell r="G864" t="str">
            <v>Yorkshire</v>
          </cell>
          <cell r="H864" t="str">
            <v>Holme Valley</v>
          </cell>
          <cell r="I864" t="str">
            <v>Monitoring</v>
          </cell>
          <cell r="J864" t="str">
            <v>Hazard E96</v>
          </cell>
          <cell r="K864">
            <v>36251</v>
          </cell>
          <cell r="M864">
            <v>416425</v>
          </cell>
          <cell r="N864">
            <v>407365</v>
          </cell>
          <cell r="O864">
            <v>110</v>
          </cell>
          <cell r="P864" t="str">
            <v>SE</v>
          </cell>
          <cell r="Q864" t="str">
            <v>SE 16425 07365</v>
          </cell>
        </row>
        <row r="865">
          <cell r="D865">
            <v>370.5</v>
          </cell>
          <cell r="E865" t="str">
            <v>Downstream at Wildspur Mill</v>
          </cell>
          <cell r="F865" t="str">
            <v>Monitoring</v>
          </cell>
          <cell r="G865" t="str">
            <v>Yorkshire</v>
          </cell>
          <cell r="H865" t="str">
            <v>Holme Valley</v>
          </cell>
          <cell r="I865" t="str">
            <v>Monitoring</v>
          </cell>
          <cell r="J865" t="str">
            <v>Hazard E96</v>
          </cell>
          <cell r="K865">
            <v>36251</v>
          </cell>
          <cell r="M865">
            <v>416230</v>
          </cell>
          <cell r="N865">
            <v>408150</v>
          </cell>
          <cell r="O865">
            <v>110</v>
          </cell>
          <cell r="P865" t="str">
            <v>SE</v>
          </cell>
          <cell r="Q865" t="str">
            <v>SE 16230 08150</v>
          </cell>
        </row>
        <row r="866">
          <cell r="D866">
            <v>370.6</v>
          </cell>
          <cell r="E866" t="str">
            <v>Downstream at Kirkbridge</v>
          </cell>
          <cell r="F866" t="str">
            <v>Monitoring</v>
          </cell>
          <cell r="G866" t="str">
            <v>Yorkshire</v>
          </cell>
          <cell r="H866" t="str">
            <v>Holme Valley</v>
          </cell>
          <cell r="I866" t="str">
            <v>Monitoring</v>
          </cell>
          <cell r="J866" t="str">
            <v>Hazard E96</v>
          </cell>
          <cell r="K866">
            <v>36251</v>
          </cell>
          <cell r="M866">
            <v>415935</v>
          </cell>
          <cell r="N866">
            <v>409335</v>
          </cell>
          <cell r="O866">
            <v>110</v>
          </cell>
          <cell r="P866" t="str">
            <v>SE</v>
          </cell>
          <cell r="Q866" t="str">
            <v>SE 15935 09335</v>
          </cell>
        </row>
        <row r="867">
          <cell r="D867">
            <v>370.7</v>
          </cell>
          <cell r="E867" t="str">
            <v>Downstream at Luke Lane</v>
          </cell>
          <cell r="F867" t="str">
            <v>Monitoring</v>
          </cell>
          <cell r="G867" t="str">
            <v>Yorkshire</v>
          </cell>
          <cell r="H867" t="str">
            <v>Holme Valley</v>
          </cell>
          <cell r="I867" t="str">
            <v>Monitoring</v>
          </cell>
          <cell r="J867" t="str">
            <v>Hazard E96</v>
          </cell>
          <cell r="K867">
            <v>36251</v>
          </cell>
          <cell r="M867">
            <v>415295</v>
          </cell>
          <cell r="N867">
            <v>410215</v>
          </cell>
          <cell r="O867">
            <v>110</v>
          </cell>
          <cell r="P867" t="str">
            <v>SE</v>
          </cell>
          <cell r="Q867" t="str">
            <v>SE 15295 10215</v>
          </cell>
        </row>
        <row r="868">
          <cell r="D868">
            <v>97.1</v>
          </cell>
          <cell r="E868" t="str">
            <v>Drift Outlet</v>
          </cell>
          <cell r="F868" t="str">
            <v>Monitoring</v>
          </cell>
          <cell r="G868" t="str">
            <v>Yorkshire</v>
          </cell>
          <cell r="H868" t="str">
            <v>Yorkshire Zone 1</v>
          </cell>
          <cell r="I868" t="str">
            <v>Monitoring</v>
          </cell>
          <cell r="J868" t="str">
            <v>Area Investigation - Ramsden Recommendation</v>
          </cell>
          <cell r="K868">
            <v>34669</v>
          </cell>
          <cell r="L868" t="str">
            <v>425417-033</v>
          </cell>
          <cell r="M868">
            <v>425018</v>
          </cell>
          <cell r="N868">
            <v>417248</v>
          </cell>
          <cell r="O868">
            <v>110</v>
          </cell>
          <cell r="P868" t="str">
            <v>SE</v>
          </cell>
          <cell r="Q868" t="str">
            <v>SE 25018 17248</v>
          </cell>
        </row>
        <row r="869">
          <cell r="D869">
            <v>97.2</v>
          </cell>
          <cell r="E869" t="str">
            <v>Drift Access</v>
          </cell>
          <cell r="F869" t="str">
            <v>Monitoring</v>
          </cell>
          <cell r="G869" t="str">
            <v>Yorkshire</v>
          </cell>
          <cell r="H869" t="str">
            <v>Yorkshire Zone 1</v>
          </cell>
          <cell r="I869" t="str">
            <v>Monitoring</v>
          </cell>
          <cell r="J869" t="str">
            <v>Area Investigation - Ramsden Recommendation</v>
          </cell>
          <cell r="K869">
            <v>34669</v>
          </cell>
          <cell r="L869" t="str">
            <v>425417-004</v>
          </cell>
          <cell r="M869">
            <v>425024</v>
          </cell>
          <cell r="N869">
            <v>417232</v>
          </cell>
          <cell r="O869">
            <v>110</v>
          </cell>
          <cell r="P869" t="str">
            <v>SE</v>
          </cell>
          <cell r="Q869" t="str">
            <v>SE 25024 17232</v>
          </cell>
        </row>
        <row r="870">
          <cell r="D870">
            <v>373.1</v>
          </cell>
          <cell r="E870" t="str">
            <v>B/H</v>
          </cell>
          <cell r="F870" t="str">
            <v>Monitoring</v>
          </cell>
          <cell r="G870" t="str">
            <v>North East</v>
          </cell>
          <cell r="H870" t="str">
            <v>Coquet</v>
          </cell>
          <cell r="I870" t="str">
            <v>Monitoring</v>
          </cell>
          <cell r="J870" t="str">
            <v>Area Rising Minewater</v>
          </cell>
          <cell r="K870">
            <v>36251</v>
          </cell>
          <cell r="M870">
            <v>418610</v>
          </cell>
          <cell r="N870">
            <v>604652</v>
          </cell>
          <cell r="O870">
            <v>81</v>
          </cell>
          <cell r="P870" t="str">
            <v>NU</v>
          </cell>
          <cell r="Q870" t="str">
            <v>NU 18610 04652</v>
          </cell>
        </row>
        <row r="871">
          <cell r="D871">
            <v>469.1</v>
          </cell>
          <cell r="E871" t="str">
            <v>Outfall</v>
          </cell>
          <cell r="F871" t="str">
            <v>Monitoring</v>
          </cell>
          <cell r="G871" t="str">
            <v>North East</v>
          </cell>
          <cell r="H871" t="str">
            <v>South Tyneside</v>
          </cell>
          <cell r="I871" t="str">
            <v>Monitoring</v>
          </cell>
          <cell r="J871" t="str">
            <v>Area Rising Minewater</v>
          </cell>
          <cell r="K871">
            <v>36852</v>
          </cell>
          <cell r="L871" t="str">
            <v>431565-003</v>
          </cell>
          <cell r="M871">
            <v>431365</v>
          </cell>
          <cell r="N871">
            <v>565825</v>
          </cell>
          <cell r="O871">
            <v>88</v>
          </cell>
          <cell r="P871" t="str">
            <v>NZ</v>
          </cell>
          <cell r="Q871" t="str">
            <v>NZ 31365 65825</v>
          </cell>
        </row>
        <row r="872">
          <cell r="D872">
            <v>469.2</v>
          </cell>
          <cell r="E872" t="str">
            <v>1St M/H</v>
          </cell>
          <cell r="F872" t="str">
            <v>Monitoring</v>
          </cell>
          <cell r="G872" t="str">
            <v>North East</v>
          </cell>
          <cell r="H872" t="str">
            <v>South Tyneside</v>
          </cell>
          <cell r="I872" t="str">
            <v>Monitoring</v>
          </cell>
          <cell r="J872" t="str">
            <v>Area Rising Minewater</v>
          </cell>
          <cell r="K872">
            <v>36852</v>
          </cell>
          <cell r="M872">
            <v>431260</v>
          </cell>
          <cell r="N872">
            <v>565634</v>
          </cell>
          <cell r="O872">
            <v>88</v>
          </cell>
          <cell r="P872" t="str">
            <v>NZ</v>
          </cell>
          <cell r="Q872" t="str">
            <v>NZ 31260 65634</v>
          </cell>
        </row>
        <row r="873">
          <cell r="D873">
            <v>182.1</v>
          </cell>
          <cell r="E873" t="str">
            <v>No.1 Shaft / South Vent</v>
          </cell>
          <cell r="F873" t="str">
            <v>Monitoring</v>
          </cell>
          <cell r="G873" t="str">
            <v>West Midlands</v>
          </cell>
          <cell r="H873" t="str">
            <v>North Staffs</v>
          </cell>
          <cell r="I873" t="str">
            <v>Monitoring</v>
          </cell>
          <cell r="J873" t="str">
            <v>Colliery Closed By Coal Authority</v>
          </cell>
          <cell r="K873">
            <v>35796</v>
          </cell>
          <cell r="L873" t="str">
            <v>388341-002</v>
          </cell>
          <cell r="M873">
            <v>388642</v>
          </cell>
          <cell r="N873">
            <v>341431</v>
          </cell>
          <cell r="O873">
            <v>118</v>
          </cell>
          <cell r="P873" t="str">
            <v>SJ</v>
          </cell>
          <cell r="Q873" t="str">
            <v>SJ 88642 41431</v>
          </cell>
        </row>
        <row r="874">
          <cell r="D874">
            <v>182.2</v>
          </cell>
          <cell r="E874" t="str">
            <v>No.1 Shaft / North Vent</v>
          </cell>
          <cell r="F874" t="str">
            <v>Monitoring</v>
          </cell>
          <cell r="G874" t="str">
            <v>West Midlands</v>
          </cell>
          <cell r="H874" t="str">
            <v>North Staffs</v>
          </cell>
          <cell r="I874" t="str">
            <v>Monitoring</v>
          </cell>
          <cell r="J874" t="str">
            <v>Colliery Closed By Coal Authority</v>
          </cell>
          <cell r="K874">
            <v>35796</v>
          </cell>
          <cell r="L874" t="str">
            <v>388341-002</v>
          </cell>
          <cell r="M874">
            <v>388642</v>
          </cell>
          <cell r="N874">
            <v>341431</v>
          </cell>
          <cell r="O874">
            <v>118</v>
          </cell>
          <cell r="P874" t="str">
            <v>SJ</v>
          </cell>
          <cell r="Q874" t="str">
            <v>SJ 88642 41431</v>
          </cell>
        </row>
        <row r="875">
          <cell r="D875">
            <v>182.3</v>
          </cell>
          <cell r="E875" t="str">
            <v>No.2 Shaft</v>
          </cell>
          <cell r="F875" t="str">
            <v>Monitoring</v>
          </cell>
          <cell r="G875" t="str">
            <v>West Midlands</v>
          </cell>
          <cell r="H875" t="str">
            <v>North Staffs</v>
          </cell>
          <cell r="I875" t="str">
            <v>Monitoring</v>
          </cell>
          <cell r="J875" t="str">
            <v>Colliery Closed By Coal Authority</v>
          </cell>
          <cell r="K875">
            <v>35796</v>
          </cell>
          <cell r="L875" t="str">
            <v>388341-001</v>
          </cell>
          <cell r="M875">
            <v>388545</v>
          </cell>
          <cell r="N875">
            <v>341490</v>
          </cell>
          <cell r="O875">
            <v>118</v>
          </cell>
          <cell r="P875" t="str">
            <v>SJ</v>
          </cell>
          <cell r="Q875" t="str">
            <v>SJ 88545 41490</v>
          </cell>
        </row>
        <row r="876">
          <cell r="D876">
            <v>182.4</v>
          </cell>
          <cell r="E876" t="str">
            <v>Surface Drift</v>
          </cell>
          <cell r="F876" t="str">
            <v>Monitoring</v>
          </cell>
          <cell r="G876" t="str">
            <v>West Midlands</v>
          </cell>
          <cell r="H876" t="str">
            <v>North Staffs</v>
          </cell>
          <cell r="I876" t="str">
            <v>Monitoring</v>
          </cell>
          <cell r="J876" t="str">
            <v>Colliery Closed By Coal Authority</v>
          </cell>
          <cell r="K876">
            <v>35796</v>
          </cell>
          <cell r="L876" t="str">
            <v>388341-003</v>
          </cell>
          <cell r="M876">
            <v>388471</v>
          </cell>
          <cell r="N876">
            <v>341375</v>
          </cell>
          <cell r="O876">
            <v>118</v>
          </cell>
          <cell r="P876" t="str">
            <v>SJ</v>
          </cell>
          <cell r="Q876" t="str">
            <v>SJ 88471 41375</v>
          </cell>
        </row>
        <row r="877">
          <cell r="D877">
            <v>294.10000000000002</v>
          </cell>
          <cell r="E877" t="str">
            <v>Winding Shaft</v>
          </cell>
          <cell r="F877" t="str">
            <v>Monitoring</v>
          </cell>
          <cell r="G877" t="str">
            <v>Yorkshire</v>
          </cell>
          <cell r="H877" t="str">
            <v>Yorkshire Zone 6</v>
          </cell>
          <cell r="I877" t="str">
            <v>Monitoring</v>
          </cell>
          <cell r="J877" t="str">
            <v>Area Rising Minewater - Ramsden Recommendation</v>
          </cell>
          <cell r="K877">
            <v>36069</v>
          </cell>
          <cell r="L877" t="str">
            <v>439400-006</v>
          </cell>
          <cell r="M877">
            <v>439317</v>
          </cell>
          <cell r="N877">
            <v>400925</v>
          </cell>
          <cell r="O877">
            <v>111</v>
          </cell>
          <cell r="P877" t="str">
            <v>SE</v>
          </cell>
          <cell r="Q877" t="str">
            <v>SE 39317 00925</v>
          </cell>
        </row>
        <row r="878">
          <cell r="D878">
            <v>294.2</v>
          </cell>
          <cell r="E878" t="str">
            <v>Water Shaft</v>
          </cell>
          <cell r="F878" t="str">
            <v>Monitoring</v>
          </cell>
          <cell r="G878" t="str">
            <v>Yorkshire</v>
          </cell>
          <cell r="H878" t="str">
            <v>Yorkshire Zone 6</v>
          </cell>
          <cell r="I878" t="str">
            <v>Monitoring</v>
          </cell>
          <cell r="J878" t="str">
            <v>Area Rising Minewater - Ramsden Recommendation</v>
          </cell>
          <cell r="K878">
            <v>36069</v>
          </cell>
          <cell r="L878" t="str">
            <v>439400-007</v>
          </cell>
          <cell r="M878">
            <v>439344</v>
          </cell>
          <cell r="N878">
            <v>400946</v>
          </cell>
          <cell r="O878">
            <v>111</v>
          </cell>
          <cell r="P878" t="str">
            <v>SE</v>
          </cell>
          <cell r="Q878" t="str">
            <v>SE 39344 00946</v>
          </cell>
        </row>
        <row r="879">
          <cell r="D879">
            <v>356.1</v>
          </cell>
          <cell r="E879" t="str">
            <v>Shaft</v>
          </cell>
          <cell r="F879" t="str">
            <v>Monitoring</v>
          </cell>
          <cell r="G879" t="str">
            <v>Yorkshire</v>
          </cell>
          <cell r="H879" t="str">
            <v>Yorkshire Zone 5</v>
          </cell>
          <cell r="I879" t="str">
            <v>Public Safety</v>
          </cell>
          <cell r="J879" t="str">
            <v>Hazard H1632</v>
          </cell>
          <cell r="K879">
            <v>36251</v>
          </cell>
          <cell r="L879" t="str">
            <v>431400-001</v>
          </cell>
          <cell r="M879">
            <v>431786</v>
          </cell>
          <cell r="N879">
            <v>400843</v>
          </cell>
          <cell r="O879">
            <v>111</v>
          </cell>
          <cell r="P879" t="str">
            <v>SE</v>
          </cell>
          <cell r="Q879" t="str">
            <v>SE 31786 00843</v>
          </cell>
        </row>
        <row r="880">
          <cell r="D880">
            <v>37.1</v>
          </cell>
          <cell r="E880" t="str">
            <v>No.2 Shaft</v>
          </cell>
          <cell r="F880" t="str">
            <v>Monitoring</v>
          </cell>
          <cell r="G880" t="str">
            <v>Yorkshire</v>
          </cell>
          <cell r="H880" t="str">
            <v>Yorkshire Zone 6</v>
          </cell>
          <cell r="I880" t="str">
            <v>Monitoring</v>
          </cell>
          <cell r="J880" t="str">
            <v>Cars</v>
          </cell>
          <cell r="K880">
            <v>34608</v>
          </cell>
          <cell r="L880" t="str">
            <v>446405-002</v>
          </cell>
          <cell r="M880">
            <v>446387</v>
          </cell>
          <cell r="N880">
            <v>405332</v>
          </cell>
          <cell r="O880">
            <v>111</v>
          </cell>
          <cell r="P880" t="str">
            <v>SE</v>
          </cell>
          <cell r="Q880" t="str">
            <v>SE 46387 05332</v>
          </cell>
        </row>
        <row r="881">
          <cell r="D881">
            <v>206.1</v>
          </cell>
          <cell r="E881" t="str">
            <v>Drift</v>
          </cell>
          <cell r="F881" t="str">
            <v>Monitoring</v>
          </cell>
          <cell r="G881" t="str">
            <v>Yorkshire</v>
          </cell>
          <cell r="H881" t="str">
            <v>Yorkshire Zone 6</v>
          </cell>
          <cell r="I881" t="str">
            <v>Monitoring</v>
          </cell>
          <cell r="J881" t="str">
            <v>Cars</v>
          </cell>
          <cell r="K881">
            <v>35004</v>
          </cell>
          <cell r="L881" t="str">
            <v>446405-004</v>
          </cell>
          <cell r="M881">
            <v>446775</v>
          </cell>
          <cell r="N881">
            <v>405355</v>
          </cell>
          <cell r="O881">
            <v>111</v>
          </cell>
          <cell r="P881" t="str">
            <v>SE</v>
          </cell>
          <cell r="Q881" t="str">
            <v>SE 46775 05355</v>
          </cell>
        </row>
        <row r="882">
          <cell r="D882">
            <v>801.1</v>
          </cell>
          <cell r="E882" t="str">
            <v>Princess Seam Borehole</v>
          </cell>
          <cell r="F882" t="str">
            <v>Monitoring</v>
          </cell>
          <cell r="G882" t="str">
            <v>North East</v>
          </cell>
          <cell r="I882" t="str">
            <v>Monitoring</v>
          </cell>
          <cell r="J882" t="str">
            <v>Area Rising</v>
          </cell>
          <cell r="K882">
            <v>42562</v>
          </cell>
          <cell r="M882">
            <v>428216</v>
          </cell>
          <cell r="N882">
            <v>602433</v>
          </cell>
          <cell r="Q882" t="str">
            <v>NU 28225 02435</v>
          </cell>
        </row>
        <row r="883">
          <cell r="D883">
            <v>801.11</v>
          </cell>
          <cell r="E883" t="str">
            <v>Air barometric pressure</v>
          </cell>
          <cell r="F883" t="str">
            <v>Monitoring</v>
          </cell>
          <cell r="G883" t="str">
            <v>North East</v>
          </cell>
          <cell r="I883" t="str">
            <v>Monitoring</v>
          </cell>
          <cell r="J883" t="str">
            <v>Area Rising</v>
          </cell>
          <cell r="K883">
            <v>42562</v>
          </cell>
        </row>
        <row r="884">
          <cell r="D884">
            <v>735.1</v>
          </cell>
          <cell r="E884" t="str">
            <v>Vent</v>
          </cell>
          <cell r="F884" t="str">
            <v>Monitoring</v>
          </cell>
          <cell r="G884" t="str">
            <v>Yorkshire</v>
          </cell>
          <cell r="H884" t="str">
            <v>Yorkshire Zone 1</v>
          </cell>
          <cell r="I884" t="str">
            <v>Public Safety</v>
          </cell>
          <cell r="J884" t="str">
            <v>Hazard 3131</v>
          </cell>
          <cell r="K884">
            <v>39343</v>
          </cell>
          <cell r="M884">
            <v>430860</v>
          </cell>
          <cell r="N884">
            <v>413065</v>
          </cell>
          <cell r="O884">
            <v>110</v>
          </cell>
          <cell r="P884" t="str">
            <v>SE</v>
          </cell>
          <cell r="Q884" t="str">
            <v>SE 30860 13065</v>
          </cell>
        </row>
        <row r="885">
          <cell r="D885">
            <v>554.1</v>
          </cell>
          <cell r="E885" t="str">
            <v>Barnsley B/H</v>
          </cell>
          <cell r="F885" t="str">
            <v>Monitoring</v>
          </cell>
          <cell r="G885" t="str">
            <v>Yorkshire</v>
          </cell>
          <cell r="H885" t="str">
            <v>Yorkshire Zone 5</v>
          </cell>
          <cell r="I885" t="str">
            <v>Monitoring</v>
          </cell>
          <cell r="J885" t="str">
            <v>Area Rising Minewater</v>
          </cell>
          <cell r="K885">
            <v>37340</v>
          </cell>
          <cell r="M885">
            <v>435935</v>
          </cell>
          <cell r="N885">
            <v>401350</v>
          </cell>
          <cell r="O885">
            <v>111</v>
          </cell>
          <cell r="P885" t="str">
            <v>SE</v>
          </cell>
          <cell r="Q885" t="str">
            <v>SE 35935 01350</v>
          </cell>
        </row>
        <row r="886">
          <cell r="D886">
            <v>38.1</v>
          </cell>
          <cell r="E886" t="str">
            <v>Shaft</v>
          </cell>
          <cell r="F886" t="str">
            <v>Monitoring</v>
          </cell>
          <cell r="G886" t="str">
            <v>Yorkshire</v>
          </cell>
          <cell r="H886" t="str">
            <v>Yorkshire Zone 2</v>
          </cell>
          <cell r="I886" t="str">
            <v>Monitoring</v>
          </cell>
          <cell r="J886" t="str">
            <v>Cars</v>
          </cell>
          <cell r="K886">
            <v>34608</v>
          </cell>
          <cell r="L886" t="str">
            <v>430406-002</v>
          </cell>
          <cell r="M886">
            <v>430853</v>
          </cell>
          <cell r="N886">
            <v>406989</v>
          </cell>
          <cell r="O886">
            <v>110</v>
          </cell>
          <cell r="P886" t="str">
            <v>SE</v>
          </cell>
          <cell r="Q886" t="str">
            <v>SE 30853 06989</v>
          </cell>
        </row>
        <row r="887">
          <cell r="D887">
            <v>119.1</v>
          </cell>
          <cell r="E887" t="str">
            <v>Clowne Borehole</v>
          </cell>
          <cell r="F887" t="str">
            <v>Monitoring</v>
          </cell>
          <cell r="G887" t="str">
            <v>East Midlands</v>
          </cell>
          <cell r="H887" t="str">
            <v>North Nottinghamshire</v>
          </cell>
          <cell r="I887" t="str">
            <v>Monitoring</v>
          </cell>
          <cell r="J887" t="str">
            <v>Cars</v>
          </cell>
          <cell r="K887">
            <v>35004</v>
          </cell>
          <cell r="M887">
            <v>447206</v>
          </cell>
          <cell r="N887">
            <v>379846</v>
          </cell>
          <cell r="O887">
            <v>120</v>
          </cell>
          <cell r="P887" t="str">
            <v>SK</v>
          </cell>
          <cell r="Q887" t="str">
            <v>SK 47206 79846</v>
          </cell>
        </row>
        <row r="888">
          <cell r="D888">
            <v>392.1</v>
          </cell>
          <cell r="E888" t="str">
            <v>Shaft</v>
          </cell>
          <cell r="F888" t="str">
            <v>Monitoring</v>
          </cell>
          <cell r="G888" t="str">
            <v>Yorkshire</v>
          </cell>
          <cell r="H888" t="str">
            <v>Yorkshire Zone 2</v>
          </cell>
          <cell r="I888" t="str">
            <v>Monitoring</v>
          </cell>
          <cell r="J888" t="str">
            <v>Hazard H1732</v>
          </cell>
          <cell r="K888">
            <v>36281</v>
          </cell>
          <cell r="L888" t="str">
            <v>428407-003</v>
          </cell>
          <cell r="M888">
            <v>428137</v>
          </cell>
          <cell r="N888">
            <v>407311</v>
          </cell>
          <cell r="O888">
            <v>110</v>
          </cell>
          <cell r="P888" t="str">
            <v>SE</v>
          </cell>
          <cell r="Q888" t="str">
            <v>SE 28137 07311</v>
          </cell>
        </row>
        <row r="889">
          <cell r="D889">
            <v>168.1</v>
          </cell>
          <cell r="E889" t="str">
            <v>Lower Mountain B/H, Wambs Farm</v>
          </cell>
          <cell r="F889" t="str">
            <v>Monitoring</v>
          </cell>
          <cell r="G889" t="str">
            <v>North West</v>
          </cell>
          <cell r="H889" t="str">
            <v>Rossendale</v>
          </cell>
          <cell r="I889" t="str">
            <v>Monitoring</v>
          </cell>
          <cell r="J889" t="str">
            <v>Area Rising Minewater</v>
          </cell>
          <cell r="K889">
            <v>35431</v>
          </cell>
          <cell r="M889">
            <v>388050</v>
          </cell>
          <cell r="N889">
            <v>425390</v>
          </cell>
          <cell r="O889">
            <v>103</v>
          </cell>
          <cell r="P889" t="str">
            <v>SD</v>
          </cell>
          <cell r="Q889" t="str">
            <v>SD 88050 25390</v>
          </cell>
        </row>
        <row r="890">
          <cell r="D890">
            <v>698.1</v>
          </cell>
          <cell r="E890" t="str">
            <v>Drift B/H</v>
          </cell>
          <cell r="F890" t="str">
            <v>Monitoring</v>
          </cell>
          <cell r="G890" t="str">
            <v>North West</v>
          </cell>
          <cell r="H890" t="str">
            <v>Rossendale</v>
          </cell>
          <cell r="I890" t="str">
            <v>Monitoring</v>
          </cell>
          <cell r="J890" t="str">
            <v>Area Rising Minewater</v>
          </cell>
          <cell r="K890">
            <v>38526</v>
          </cell>
          <cell r="M890">
            <v>388964</v>
          </cell>
          <cell r="N890">
            <v>425702</v>
          </cell>
          <cell r="O890">
            <v>103</v>
          </cell>
          <cell r="P890" t="str">
            <v>SD</v>
          </cell>
          <cell r="Q890" t="str">
            <v>SD 88964 25702</v>
          </cell>
        </row>
        <row r="891">
          <cell r="D891">
            <v>686.1</v>
          </cell>
          <cell r="E891" t="str">
            <v>Crombouke Borehole</v>
          </cell>
          <cell r="F891" t="str">
            <v>Monitoring</v>
          </cell>
          <cell r="G891" t="str">
            <v>North West</v>
          </cell>
          <cell r="H891" t="str">
            <v>Tyldersley Irwell Zone</v>
          </cell>
          <cell r="I891" t="str">
            <v>Monitoring</v>
          </cell>
          <cell r="J891" t="str">
            <v>Area Rising Minewater</v>
          </cell>
          <cell r="K891">
            <v>38373</v>
          </cell>
          <cell r="M891">
            <v>378749</v>
          </cell>
          <cell r="N891">
            <v>403017</v>
          </cell>
          <cell r="O891">
            <v>109</v>
          </cell>
          <cell r="P891" t="str">
            <v>SD</v>
          </cell>
          <cell r="Q891" t="str">
            <v>SD 78749 03017</v>
          </cell>
        </row>
        <row r="892">
          <cell r="D892">
            <v>632.1</v>
          </cell>
          <cell r="E892" t="str">
            <v>Discharge</v>
          </cell>
          <cell r="F892" t="str">
            <v>Pumped Passive</v>
          </cell>
          <cell r="G892" t="str">
            <v>North West</v>
          </cell>
          <cell r="H892" t="str">
            <v>Wigan</v>
          </cell>
          <cell r="I892" t="str">
            <v>Mine Water Treatment</v>
          </cell>
          <cell r="J892" t="str">
            <v>Coal Authority Minewater Programme</v>
          </cell>
          <cell r="K892">
            <v>37819</v>
          </cell>
          <cell r="M892">
            <v>361530</v>
          </cell>
          <cell r="N892">
            <v>405100</v>
          </cell>
          <cell r="O892">
            <v>109</v>
          </cell>
          <cell r="P892" t="str">
            <v>SD</v>
          </cell>
          <cell r="Q892" t="str">
            <v>SD 61530 05100</v>
          </cell>
        </row>
        <row r="893">
          <cell r="D893">
            <v>632.20000000000005</v>
          </cell>
          <cell r="E893" t="str">
            <v>Pump transfer</v>
          </cell>
          <cell r="F893" t="str">
            <v>Pumped Passive</v>
          </cell>
          <cell r="G893" t="str">
            <v>North West</v>
          </cell>
          <cell r="H893" t="str">
            <v>Wigan</v>
          </cell>
          <cell r="I893" t="str">
            <v>Mine Water Treatment</v>
          </cell>
          <cell r="J893" t="str">
            <v>Coal Authority Minewater Programme</v>
          </cell>
          <cell r="K893">
            <v>38777</v>
          </cell>
          <cell r="M893">
            <v>361536</v>
          </cell>
          <cell r="N893">
            <v>405087</v>
          </cell>
          <cell r="O893">
            <v>109</v>
          </cell>
          <cell r="P893" t="str">
            <v>SD</v>
          </cell>
          <cell r="Q893" t="str">
            <v>SD 61536 05087</v>
          </cell>
        </row>
        <row r="894">
          <cell r="D894">
            <v>632.29999999999995</v>
          </cell>
          <cell r="E894" t="str">
            <v>Settling Ponds 2 parallel</v>
          </cell>
          <cell r="F894" t="str">
            <v>Pumped Passive</v>
          </cell>
          <cell r="G894" t="str">
            <v>North West</v>
          </cell>
          <cell r="H894" t="str">
            <v>Wigan</v>
          </cell>
          <cell r="I894" t="str">
            <v>Mine Water Treatment</v>
          </cell>
          <cell r="J894" t="str">
            <v>Coal Authority Minewater Programme</v>
          </cell>
          <cell r="K894">
            <v>38777</v>
          </cell>
          <cell r="M894">
            <v>361580</v>
          </cell>
          <cell r="N894">
            <v>405070</v>
          </cell>
          <cell r="O894">
            <v>109</v>
          </cell>
          <cell r="P894" t="str">
            <v>SD</v>
          </cell>
          <cell r="Q894" t="str">
            <v>SD 61580 05070</v>
          </cell>
        </row>
        <row r="895">
          <cell r="D895">
            <v>632.4</v>
          </cell>
          <cell r="E895" t="str">
            <v>Reed Beds 3 in series</v>
          </cell>
          <cell r="F895" t="str">
            <v>Pumped Passive</v>
          </cell>
          <cell r="G895" t="str">
            <v>North West</v>
          </cell>
          <cell r="H895" t="str">
            <v>Wigan</v>
          </cell>
          <cell r="I895" t="str">
            <v>Mine Water Treatment</v>
          </cell>
          <cell r="J895" t="str">
            <v>Coal Authority Minewater Programme</v>
          </cell>
          <cell r="K895">
            <v>38777</v>
          </cell>
          <cell r="M895">
            <v>361550</v>
          </cell>
          <cell r="N895">
            <v>405010</v>
          </cell>
          <cell r="O895">
            <v>109</v>
          </cell>
          <cell r="P895" t="str">
            <v>SD</v>
          </cell>
          <cell r="Q895" t="str">
            <v>SD 61550 05010</v>
          </cell>
        </row>
        <row r="896">
          <cell r="D896">
            <v>632.5</v>
          </cell>
          <cell r="E896" t="str">
            <v>Consented Discharge</v>
          </cell>
          <cell r="F896" t="str">
            <v>Pumped Passive</v>
          </cell>
          <cell r="G896" t="str">
            <v>North West</v>
          </cell>
          <cell r="H896" t="str">
            <v>Wigan</v>
          </cell>
          <cell r="I896" t="str">
            <v>Monitoring</v>
          </cell>
          <cell r="J896" t="str">
            <v>Area Rising Minewater</v>
          </cell>
          <cell r="K896">
            <v>38777</v>
          </cell>
          <cell r="M896">
            <v>361530</v>
          </cell>
          <cell r="N896">
            <v>405075</v>
          </cell>
          <cell r="O896">
            <v>109</v>
          </cell>
          <cell r="P896" t="str">
            <v>SD</v>
          </cell>
          <cell r="Q896" t="str">
            <v>SD 61530 05075</v>
          </cell>
        </row>
        <row r="897">
          <cell r="D897">
            <v>632.6</v>
          </cell>
          <cell r="E897" t="str">
            <v>Settlement Pond 1 (West) Outflow</v>
          </cell>
          <cell r="F897" t="str">
            <v>Pumped Passive</v>
          </cell>
          <cell r="G897" t="str">
            <v>North West</v>
          </cell>
          <cell r="H897" t="str">
            <v>Wigan</v>
          </cell>
          <cell r="I897" t="str">
            <v>Monitoring</v>
          </cell>
          <cell r="J897" t="str">
            <v>Area Rising Minewater</v>
          </cell>
          <cell r="K897">
            <v>38777</v>
          </cell>
          <cell r="M897">
            <v>361555</v>
          </cell>
          <cell r="N897">
            <v>405030</v>
          </cell>
          <cell r="O897">
            <v>109</v>
          </cell>
          <cell r="P897" t="str">
            <v>SD</v>
          </cell>
          <cell r="Q897" t="str">
            <v>SD 61555 05030</v>
          </cell>
        </row>
        <row r="898">
          <cell r="D898">
            <v>632.70000000000005</v>
          </cell>
          <cell r="E898" t="str">
            <v>Settlement Pond 2 (East) Outflow</v>
          </cell>
          <cell r="F898" t="str">
            <v>Pumped Passive</v>
          </cell>
          <cell r="G898" t="str">
            <v>North West</v>
          </cell>
          <cell r="H898" t="str">
            <v>Wigan</v>
          </cell>
          <cell r="I898" t="str">
            <v>Monitoring</v>
          </cell>
          <cell r="J898" t="str">
            <v>Area Rising Minewater</v>
          </cell>
          <cell r="K898">
            <v>38777</v>
          </cell>
          <cell r="M898">
            <v>361585</v>
          </cell>
          <cell r="N898">
            <v>405025</v>
          </cell>
          <cell r="O898">
            <v>109</v>
          </cell>
          <cell r="P898" t="str">
            <v>SD</v>
          </cell>
          <cell r="Q898" t="str">
            <v>SD 61585 05025</v>
          </cell>
        </row>
        <row r="899">
          <cell r="D899">
            <v>632.79999999999995</v>
          </cell>
          <cell r="E899" t="str">
            <v>Reed Bed 1 Outflow to Reed Bed 2</v>
          </cell>
          <cell r="F899" t="str">
            <v>Pumped Passive</v>
          </cell>
          <cell r="G899" t="str">
            <v>North West</v>
          </cell>
          <cell r="H899" t="str">
            <v>Wigan</v>
          </cell>
          <cell r="I899" t="str">
            <v>Monitoring</v>
          </cell>
          <cell r="J899" t="str">
            <v>Area Rising Minewater</v>
          </cell>
          <cell r="K899">
            <v>38777</v>
          </cell>
          <cell r="M899">
            <v>361565</v>
          </cell>
          <cell r="N899">
            <v>404975</v>
          </cell>
          <cell r="O899">
            <v>109</v>
          </cell>
          <cell r="P899" t="str">
            <v>SD</v>
          </cell>
          <cell r="Q899" t="str">
            <v>SD 61565 04975</v>
          </cell>
        </row>
        <row r="900">
          <cell r="D900">
            <v>123.1</v>
          </cell>
          <cell r="E900" t="str">
            <v>No.1 Shaft</v>
          </cell>
          <cell r="F900" t="str">
            <v>Monitoring</v>
          </cell>
          <cell r="G900" t="str">
            <v>Yorkshire</v>
          </cell>
          <cell r="H900" t="str">
            <v>Yorkshire Zone 3</v>
          </cell>
          <cell r="I900" t="str">
            <v>Monitoring</v>
          </cell>
          <cell r="J900" t="str">
            <v>Cars</v>
          </cell>
          <cell r="K900">
            <v>35004</v>
          </cell>
          <cell r="L900" t="str">
            <v>441410-001</v>
          </cell>
          <cell r="M900">
            <v>441017</v>
          </cell>
          <cell r="N900">
            <v>410831</v>
          </cell>
          <cell r="O900">
            <v>111</v>
          </cell>
          <cell r="P900" t="str">
            <v>SE</v>
          </cell>
          <cell r="Q900" t="str">
            <v>SE 41017 10831</v>
          </cell>
        </row>
        <row r="901">
          <cell r="D901">
            <v>123.2</v>
          </cell>
          <cell r="E901" t="str">
            <v>No.2 Shaft</v>
          </cell>
          <cell r="F901" t="str">
            <v>Monitoring</v>
          </cell>
          <cell r="G901" t="str">
            <v>Yorkshire</v>
          </cell>
          <cell r="H901" t="str">
            <v>Yorkshire Zone 3</v>
          </cell>
          <cell r="I901" t="str">
            <v>Monitoring</v>
          </cell>
          <cell r="J901" t="str">
            <v>Cars</v>
          </cell>
          <cell r="K901">
            <v>35004</v>
          </cell>
          <cell r="L901" t="str">
            <v>441410-002</v>
          </cell>
          <cell r="M901">
            <v>441010</v>
          </cell>
          <cell r="N901">
            <v>410865</v>
          </cell>
          <cell r="O901">
            <v>111</v>
          </cell>
          <cell r="P901" t="str">
            <v>SE</v>
          </cell>
          <cell r="Q901" t="str">
            <v>SE 41010 10865</v>
          </cell>
        </row>
        <row r="902">
          <cell r="D902">
            <v>185.1</v>
          </cell>
          <cell r="E902" t="str">
            <v>No.4 Adit Discharge</v>
          </cell>
          <cell r="F902" t="str">
            <v>Monitoring</v>
          </cell>
          <cell r="G902" t="str">
            <v>Yorkshire</v>
          </cell>
          <cell r="H902" t="str">
            <v>Yorkshire Zone 8</v>
          </cell>
          <cell r="I902" t="str">
            <v>Monitoring</v>
          </cell>
          <cell r="J902" t="str">
            <v>Hazard E375</v>
          </cell>
          <cell r="K902">
            <v>35521</v>
          </cell>
          <cell r="L902" t="str">
            <v>444381-004</v>
          </cell>
          <cell r="M902">
            <v>444183</v>
          </cell>
          <cell r="N902">
            <v>381110</v>
          </cell>
          <cell r="O902">
            <v>111</v>
          </cell>
          <cell r="P902" t="str">
            <v>SK</v>
          </cell>
          <cell r="Q902" t="str">
            <v>SK 44183 81110</v>
          </cell>
        </row>
        <row r="903">
          <cell r="D903">
            <v>185.2</v>
          </cell>
          <cell r="E903" t="str">
            <v>No.4 Adit M/H</v>
          </cell>
          <cell r="F903" t="str">
            <v>Monitoring</v>
          </cell>
          <cell r="G903" t="str">
            <v>Yorkshire</v>
          </cell>
          <cell r="H903" t="str">
            <v>Yorkshire Zone 8</v>
          </cell>
          <cell r="I903" t="str">
            <v>Monitoring</v>
          </cell>
          <cell r="J903" t="str">
            <v>Hazard E375</v>
          </cell>
          <cell r="K903">
            <v>35521</v>
          </cell>
          <cell r="L903" t="str">
            <v>444381-004 near</v>
          </cell>
          <cell r="M903">
            <v>444183</v>
          </cell>
          <cell r="N903">
            <v>381110</v>
          </cell>
          <cell r="O903">
            <v>111</v>
          </cell>
          <cell r="P903" t="str">
            <v>SK</v>
          </cell>
          <cell r="Q903" t="str">
            <v>SK 44183 81110</v>
          </cell>
        </row>
        <row r="904">
          <cell r="D904">
            <v>666.1</v>
          </cell>
          <cell r="E904" t="str">
            <v>Air Shaft</v>
          </cell>
          <cell r="F904" t="str">
            <v>Monitoring</v>
          </cell>
          <cell r="G904" t="str">
            <v>Yorkshire</v>
          </cell>
          <cell r="H904" t="str">
            <v>Porter Don</v>
          </cell>
          <cell r="I904" t="str">
            <v>Monitoring</v>
          </cell>
          <cell r="J904" t="str">
            <v>Area Rising Minewater</v>
          </cell>
          <cell r="K904">
            <v>38117</v>
          </cell>
          <cell r="L904" t="str">
            <v>427397-005</v>
          </cell>
          <cell r="M904">
            <v>427614</v>
          </cell>
          <cell r="N904">
            <v>397279</v>
          </cell>
          <cell r="O904">
            <v>110</v>
          </cell>
          <cell r="P904" t="str">
            <v>SK</v>
          </cell>
          <cell r="Q904" t="str">
            <v>SK 27614 97279</v>
          </cell>
        </row>
        <row r="905">
          <cell r="D905">
            <v>111.1</v>
          </cell>
          <cell r="E905" t="str">
            <v>Shaft Cap Vent</v>
          </cell>
          <cell r="F905" t="str">
            <v>Monitoring</v>
          </cell>
          <cell r="G905" t="str">
            <v>East Midlands</v>
          </cell>
          <cell r="H905" t="str">
            <v>North East Derbyshire</v>
          </cell>
          <cell r="I905" t="str">
            <v>Monitoring</v>
          </cell>
          <cell r="J905" t="str">
            <v>Cars</v>
          </cell>
          <cell r="K905">
            <v>34790</v>
          </cell>
          <cell r="L905" t="str">
            <v>441374-044</v>
          </cell>
          <cell r="M905">
            <v>441506</v>
          </cell>
          <cell r="N905">
            <v>374648</v>
          </cell>
          <cell r="O905">
            <v>120</v>
          </cell>
          <cell r="P905" t="str">
            <v>SK</v>
          </cell>
          <cell r="Q905" t="str">
            <v>SK 41506 74648</v>
          </cell>
        </row>
        <row r="906">
          <cell r="D906">
            <v>111.2</v>
          </cell>
          <cell r="E906" t="str">
            <v>Under Cap Vent</v>
          </cell>
          <cell r="F906" t="str">
            <v>Monitoring</v>
          </cell>
          <cell r="G906" t="str">
            <v>East Midlands</v>
          </cell>
          <cell r="H906" t="str">
            <v>North East Derbyshire</v>
          </cell>
          <cell r="I906" t="str">
            <v>Monitoring</v>
          </cell>
          <cell r="J906" t="str">
            <v>Cars</v>
          </cell>
          <cell r="K906">
            <v>34790</v>
          </cell>
          <cell r="L906" t="str">
            <v>441374-044</v>
          </cell>
          <cell r="M906">
            <v>441505</v>
          </cell>
          <cell r="N906">
            <v>374648</v>
          </cell>
          <cell r="O906">
            <v>120</v>
          </cell>
          <cell r="P906" t="str">
            <v>SK</v>
          </cell>
          <cell r="Q906" t="str">
            <v>SK 41505 74648</v>
          </cell>
        </row>
        <row r="907">
          <cell r="D907">
            <v>39.1</v>
          </cell>
          <cell r="E907" t="str">
            <v>Pumping Shaft</v>
          </cell>
          <cell r="F907" t="str">
            <v>Non CA Pumped Passive</v>
          </cell>
          <cell r="G907" t="str">
            <v>Yorkshire</v>
          </cell>
          <cell r="H907" t="str">
            <v>Yorkshire Zone 1</v>
          </cell>
          <cell r="I907" t="str">
            <v>Mine Water Treatment</v>
          </cell>
          <cell r="J907" t="str">
            <v>Cars</v>
          </cell>
          <cell r="K907">
            <v>34608</v>
          </cell>
          <cell r="L907" t="str">
            <v>424416-001</v>
          </cell>
          <cell r="M907">
            <v>424864</v>
          </cell>
          <cell r="N907">
            <v>416190</v>
          </cell>
          <cell r="O907">
            <v>110</v>
          </cell>
          <cell r="P907" t="str">
            <v>SE</v>
          </cell>
          <cell r="Q907" t="str">
            <v>SE 24864 16190</v>
          </cell>
        </row>
        <row r="908">
          <cell r="D908">
            <v>39.200000000000003</v>
          </cell>
          <cell r="E908" t="str">
            <v>Old Lagoons</v>
          </cell>
          <cell r="F908" t="str">
            <v>Non CA Pumped Passive</v>
          </cell>
          <cell r="G908" t="str">
            <v>Yorkshire</v>
          </cell>
          <cell r="H908" t="str">
            <v>Yorkshire Zone 1</v>
          </cell>
          <cell r="I908" t="str">
            <v>Mine Water Treatment</v>
          </cell>
          <cell r="J908" t="str">
            <v>Cars</v>
          </cell>
          <cell r="K908">
            <v>34608</v>
          </cell>
          <cell r="M908">
            <v>424960</v>
          </cell>
          <cell r="N908">
            <v>416270</v>
          </cell>
          <cell r="O908">
            <v>110</v>
          </cell>
          <cell r="P908" t="str">
            <v>SE</v>
          </cell>
          <cell r="Q908" t="str">
            <v>SE 24960 16270</v>
          </cell>
        </row>
        <row r="909">
          <cell r="D909">
            <v>39.299999999999997</v>
          </cell>
          <cell r="E909" t="str">
            <v>New Lagoons</v>
          </cell>
          <cell r="F909" t="str">
            <v>Non CA Pumped Passive</v>
          </cell>
          <cell r="G909" t="str">
            <v>Yorkshire</v>
          </cell>
          <cell r="H909" t="str">
            <v>Yorkshire Zone 1</v>
          </cell>
          <cell r="I909" t="str">
            <v>Mine Water Treatment</v>
          </cell>
          <cell r="J909" t="str">
            <v>Cars</v>
          </cell>
          <cell r="K909">
            <v>34608</v>
          </cell>
          <cell r="M909">
            <v>425025</v>
          </cell>
          <cell r="N909">
            <v>416355</v>
          </cell>
          <cell r="O909">
            <v>110</v>
          </cell>
          <cell r="P909" t="str">
            <v>SE</v>
          </cell>
          <cell r="Q909" t="str">
            <v>SE 25025 16355</v>
          </cell>
        </row>
        <row r="910">
          <cell r="D910">
            <v>39.4</v>
          </cell>
          <cell r="E910" t="str">
            <v>Reed Beds</v>
          </cell>
          <cell r="F910" t="str">
            <v>Non CA Pumped Passive</v>
          </cell>
          <cell r="G910" t="str">
            <v>Yorkshire</v>
          </cell>
          <cell r="H910" t="str">
            <v>Yorkshire Zone 1</v>
          </cell>
          <cell r="I910" t="str">
            <v>Mine Water Treatment</v>
          </cell>
          <cell r="J910" t="str">
            <v>Cars</v>
          </cell>
          <cell r="K910">
            <v>34608</v>
          </cell>
          <cell r="M910">
            <v>425075</v>
          </cell>
          <cell r="N910">
            <v>416365</v>
          </cell>
          <cell r="O910">
            <v>110</v>
          </cell>
          <cell r="P910" t="str">
            <v>SE</v>
          </cell>
          <cell r="Q910" t="str">
            <v>SE 25075 16365</v>
          </cell>
        </row>
        <row r="911">
          <cell r="D911">
            <v>39.5</v>
          </cell>
          <cell r="E911" t="str">
            <v>Consented Discharge</v>
          </cell>
          <cell r="F911" t="str">
            <v>Non CA Pumped Passive</v>
          </cell>
          <cell r="G911" t="str">
            <v>Yorkshire</v>
          </cell>
          <cell r="H911" t="str">
            <v>Yorkshire Zone 1</v>
          </cell>
          <cell r="I911" t="str">
            <v>Mine Water Treatment</v>
          </cell>
          <cell r="J911" t="str">
            <v>Cars</v>
          </cell>
          <cell r="K911">
            <v>34608</v>
          </cell>
          <cell r="M911">
            <v>425155</v>
          </cell>
          <cell r="N911">
            <v>416445</v>
          </cell>
          <cell r="O911">
            <v>110</v>
          </cell>
          <cell r="P911" t="str">
            <v>SE</v>
          </cell>
          <cell r="Q911" t="str">
            <v>SE 25155 16445</v>
          </cell>
        </row>
        <row r="912">
          <cell r="D912">
            <v>39.6</v>
          </cell>
          <cell r="E912" t="str">
            <v>sp concrete tanks out</v>
          </cell>
          <cell r="F912" t="str">
            <v>Non CA Pumped Passive</v>
          </cell>
          <cell r="G912" t="str">
            <v>Yorkshire</v>
          </cell>
          <cell r="H912" t="str">
            <v>Yorkshire Zone 1</v>
          </cell>
          <cell r="I912" t="str">
            <v>Mine Water Treatment</v>
          </cell>
          <cell r="J912" t="str">
            <v>Cars</v>
          </cell>
          <cell r="K912">
            <v>34608</v>
          </cell>
          <cell r="M912">
            <v>425155</v>
          </cell>
          <cell r="N912">
            <v>416445</v>
          </cell>
          <cell r="O912">
            <v>110</v>
          </cell>
          <cell r="P912" t="str">
            <v>SE</v>
          </cell>
          <cell r="Q912" t="str">
            <v>SE 25155 16445</v>
          </cell>
        </row>
        <row r="913">
          <cell r="D913">
            <v>39.700000000000003</v>
          </cell>
          <cell r="E913" t="str">
            <v>Lagoon 3 &amp; 4 Outlet</v>
          </cell>
          <cell r="F913" t="str">
            <v>Non CA Pumped Passive</v>
          </cell>
          <cell r="G913" t="str">
            <v>Yorkshire</v>
          </cell>
          <cell r="H913" t="str">
            <v>Yorkshire Zone 1</v>
          </cell>
          <cell r="I913" t="str">
            <v>Mine Water Treatment</v>
          </cell>
          <cell r="J913" t="str">
            <v>Cars</v>
          </cell>
          <cell r="K913">
            <v>34608</v>
          </cell>
        </row>
        <row r="914">
          <cell r="D914">
            <v>39.799999999999997</v>
          </cell>
          <cell r="E914" t="str">
            <v>Downstream of treated discharge</v>
          </cell>
          <cell r="F914" t="str">
            <v>Non CA Pumped Passive</v>
          </cell>
          <cell r="G914" t="str">
            <v>Yorkshire</v>
          </cell>
          <cell r="H914" t="str">
            <v>Yorkshire Zone 1</v>
          </cell>
          <cell r="I914" t="str">
            <v>Mine Water Treatment</v>
          </cell>
          <cell r="J914" t="str">
            <v>Cars</v>
          </cell>
          <cell r="K914">
            <v>34608</v>
          </cell>
        </row>
        <row r="915">
          <cell r="D915">
            <v>215.1</v>
          </cell>
          <cell r="E915" t="str">
            <v>No.1 Borehole</v>
          </cell>
          <cell r="F915" t="str">
            <v>Monitoring</v>
          </cell>
          <cell r="G915" t="str">
            <v>Yorkshire</v>
          </cell>
          <cell r="H915" t="str">
            <v>Yorkshire Zone 10</v>
          </cell>
          <cell r="I915" t="str">
            <v>Monitoring</v>
          </cell>
          <cell r="J915" t="str">
            <v>Hazard H752</v>
          </cell>
          <cell r="K915">
            <v>35855</v>
          </cell>
          <cell r="M915">
            <v>429515</v>
          </cell>
          <cell r="N915">
            <v>418207</v>
          </cell>
          <cell r="O915">
            <v>110</v>
          </cell>
          <cell r="P915" t="str">
            <v>SE</v>
          </cell>
          <cell r="Q915" t="str">
            <v>SE 29515 18207</v>
          </cell>
        </row>
        <row r="916">
          <cell r="D916">
            <v>215.2</v>
          </cell>
          <cell r="E916" t="str">
            <v>West Trial Pit</v>
          </cell>
          <cell r="F916" t="str">
            <v>Monitoring</v>
          </cell>
          <cell r="G916" t="str">
            <v>Yorkshire</v>
          </cell>
          <cell r="H916" t="str">
            <v>Yorkshire Zone 10</v>
          </cell>
          <cell r="I916" t="str">
            <v>Monitoring</v>
          </cell>
          <cell r="J916" t="str">
            <v>Hazard H752</v>
          </cell>
          <cell r="K916">
            <v>35855</v>
          </cell>
          <cell r="M916">
            <v>429600</v>
          </cell>
          <cell r="N916">
            <v>418300</v>
          </cell>
          <cell r="O916">
            <v>110</v>
          </cell>
          <cell r="P916" t="str">
            <v>SE</v>
          </cell>
          <cell r="Q916" t="str">
            <v>SE 29600 18300</v>
          </cell>
        </row>
        <row r="917">
          <cell r="D917">
            <v>215.3</v>
          </cell>
          <cell r="E917" t="str">
            <v>No.2 Borehole</v>
          </cell>
          <cell r="F917" t="str">
            <v>Monitoring</v>
          </cell>
          <cell r="G917" t="str">
            <v>Yorkshire</v>
          </cell>
          <cell r="H917" t="str">
            <v>Yorkshire Zone 10</v>
          </cell>
          <cell r="I917" t="str">
            <v>Monitoring</v>
          </cell>
          <cell r="J917" t="str">
            <v>Hazard H752</v>
          </cell>
          <cell r="K917">
            <v>35855</v>
          </cell>
          <cell r="M917">
            <v>429600</v>
          </cell>
          <cell r="N917">
            <v>418300</v>
          </cell>
          <cell r="O917">
            <v>110</v>
          </cell>
          <cell r="P917" t="str">
            <v>SE</v>
          </cell>
          <cell r="Q917" t="str">
            <v>SE 29600 18300</v>
          </cell>
        </row>
        <row r="918">
          <cell r="D918">
            <v>215.4</v>
          </cell>
          <cell r="E918" t="str">
            <v>East Trial Pit</v>
          </cell>
          <cell r="F918" t="str">
            <v>Monitoring</v>
          </cell>
          <cell r="G918" t="str">
            <v>Yorkshire</v>
          </cell>
          <cell r="H918" t="str">
            <v>Yorkshire Zone 10</v>
          </cell>
          <cell r="I918" t="str">
            <v>Monitoring</v>
          </cell>
          <cell r="J918" t="str">
            <v>Hazard H752</v>
          </cell>
          <cell r="K918">
            <v>35855</v>
          </cell>
          <cell r="M918">
            <v>429600</v>
          </cell>
          <cell r="N918">
            <v>418300</v>
          </cell>
          <cell r="O918">
            <v>110</v>
          </cell>
          <cell r="P918" t="str">
            <v>SE</v>
          </cell>
          <cell r="Q918" t="str">
            <v>SE 29600 18300</v>
          </cell>
        </row>
        <row r="919">
          <cell r="D919">
            <v>215.5</v>
          </cell>
          <cell r="E919" t="str">
            <v>No.3 Borehole</v>
          </cell>
          <cell r="F919" t="str">
            <v>Monitoring</v>
          </cell>
          <cell r="G919" t="str">
            <v>Yorkshire</v>
          </cell>
          <cell r="H919" t="str">
            <v>Yorkshire Zone 10</v>
          </cell>
          <cell r="I919" t="str">
            <v>Monitoring</v>
          </cell>
          <cell r="J919" t="str">
            <v>Hazard H752</v>
          </cell>
          <cell r="K919">
            <v>35855</v>
          </cell>
          <cell r="M919">
            <v>429600</v>
          </cell>
          <cell r="N919">
            <v>418300</v>
          </cell>
          <cell r="O919">
            <v>110</v>
          </cell>
          <cell r="P919" t="str">
            <v>SE</v>
          </cell>
          <cell r="Q919" t="str">
            <v>SE 29600 18300</v>
          </cell>
        </row>
        <row r="920">
          <cell r="D920">
            <v>215.6</v>
          </cell>
          <cell r="E920" t="str">
            <v>No.4 Borehole</v>
          </cell>
          <cell r="F920" t="str">
            <v>Monitoring</v>
          </cell>
          <cell r="G920" t="str">
            <v>Yorkshire</v>
          </cell>
          <cell r="H920" t="str">
            <v>Yorkshire Zone 10</v>
          </cell>
          <cell r="I920" t="str">
            <v>Monitoring</v>
          </cell>
          <cell r="J920" t="str">
            <v>Hazard H752</v>
          </cell>
          <cell r="K920">
            <v>35855</v>
          </cell>
          <cell r="M920">
            <v>429600</v>
          </cell>
          <cell r="N920">
            <v>418300</v>
          </cell>
          <cell r="O920">
            <v>110</v>
          </cell>
          <cell r="P920" t="str">
            <v>SE</v>
          </cell>
          <cell r="Q920" t="str">
            <v>SE 29600 18300</v>
          </cell>
        </row>
        <row r="921">
          <cell r="D921">
            <v>215.7</v>
          </cell>
          <cell r="E921" t="str">
            <v>No.5 Borehole</v>
          </cell>
          <cell r="F921" t="str">
            <v>Monitoring</v>
          </cell>
          <cell r="G921" t="str">
            <v>Yorkshire</v>
          </cell>
          <cell r="H921" t="str">
            <v>Yorkshire Zone 10</v>
          </cell>
          <cell r="I921" t="str">
            <v>Monitoring</v>
          </cell>
          <cell r="J921" t="str">
            <v>Hazard H752</v>
          </cell>
          <cell r="K921">
            <v>35855</v>
          </cell>
          <cell r="M921">
            <v>429600</v>
          </cell>
          <cell r="N921">
            <v>418300</v>
          </cell>
          <cell r="O921">
            <v>110</v>
          </cell>
          <cell r="P921" t="str">
            <v>SE</v>
          </cell>
          <cell r="Q921" t="str">
            <v>SE 29600 18300</v>
          </cell>
        </row>
        <row r="922">
          <cell r="D922">
            <v>215.8</v>
          </cell>
          <cell r="E922" t="str">
            <v>No.7 Borehole</v>
          </cell>
          <cell r="F922" t="str">
            <v>Monitoring</v>
          </cell>
          <cell r="G922" t="str">
            <v>Yorkshire</v>
          </cell>
          <cell r="H922" t="str">
            <v>Yorkshire Zone 10</v>
          </cell>
          <cell r="I922" t="str">
            <v>Monitoring</v>
          </cell>
          <cell r="J922" t="str">
            <v>Hazard H752</v>
          </cell>
          <cell r="K922">
            <v>35855</v>
          </cell>
          <cell r="M922">
            <v>429600</v>
          </cell>
          <cell r="N922">
            <v>418300</v>
          </cell>
          <cell r="O922">
            <v>110</v>
          </cell>
          <cell r="P922" t="str">
            <v>SE</v>
          </cell>
          <cell r="Q922" t="str">
            <v>SE 29600 18300</v>
          </cell>
        </row>
        <row r="923">
          <cell r="D923">
            <v>215.9</v>
          </cell>
          <cell r="E923" t="str">
            <v>No.10 Borehole</v>
          </cell>
          <cell r="F923" t="str">
            <v>Monitoring</v>
          </cell>
          <cell r="G923" t="str">
            <v>Yorkshire</v>
          </cell>
          <cell r="H923" t="str">
            <v>Yorkshire Zone 10</v>
          </cell>
          <cell r="I923" t="str">
            <v>Monitoring</v>
          </cell>
          <cell r="J923" t="str">
            <v>Hazard H752</v>
          </cell>
          <cell r="K923">
            <v>35855</v>
          </cell>
          <cell r="M923">
            <v>429600</v>
          </cell>
          <cell r="N923">
            <v>418300</v>
          </cell>
          <cell r="O923">
            <v>110</v>
          </cell>
          <cell r="P923" t="str">
            <v>SE</v>
          </cell>
          <cell r="Q923" t="str">
            <v>SE 29600 18300</v>
          </cell>
        </row>
        <row r="924">
          <cell r="D924">
            <v>255.1</v>
          </cell>
          <cell r="E924" t="str">
            <v>Boons Vent</v>
          </cell>
          <cell r="F924" t="str">
            <v>Monitoring</v>
          </cell>
          <cell r="G924" t="str">
            <v>Yorkshire</v>
          </cell>
          <cell r="H924" t="str">
            <v>Yorkshire Zone 10</v>
          </cell>
          <cell r="I924" t="str">
            <v>Public Safety</v>
          </cell>
          <cell r="J924" t="str">
            <v>Hazard H752</v>
          </cell>
          <cell r="K924">
            <v>35855</v>
          </cell>
          <cell r="M924">
            <v>429515</v>
          </cell>
          <cell r="N924">
            <v>418207</v>
          </cell>
          <cell r="O924">
            <v>110</v>
          </cell>
          <cell r="P924" t="str">
            <v>SE</v>
          </cell>
          <cell r="Q924" t="str">
            <v>SE 29515 18207</v>
          </cell>
        </row>
        <row r="925">
          <cell r="D925">
            <v>255.2</v>
          </cell>
          <cell r="E925" t="str">
            <v>Boons Borehole</v>
          </cell>
          <cell r="F925" t="str">
            <v>Monitoring</v>
          </cell>
          <cell r="G925" t="str">
            <v>Yorkshire</v>
          </cell>
          <cell r="H925" t="str">
            <v>Yorkshire Zone 10</v>
          </cell>
          <cell r="I925" t="str">
            <v>Public Safety</v>
          </cell>
          <cell r="J925" t="str">
            <v>Hazard H752</v>
          </cell>
          <cell r="K925">
            <v>35855</v>
          </cell>
          <cell r="M925">
            <v>429500</v>
          </cell>
          <cell r="N925">
            <v>418400</v>
          </cell>
          <cell r="O925">
            <v>110</v>
          </cell>
          <cell r="P925" t="str">
            <v>SE</v>
          </cell>
          <cell r="Q925" t="str">
            <v>SE 29500 18400</v>
          </cell>
        </row>
        <row r="926">
          <cell r="D926">
            <v>255.3</v>
          </cell>
          <cell r="E926" t="str">
            <v>Threshers Vent</v>
          </cell>
          <cell r="F926" t="str">
            <v>Monitoring</v>
          </cell>
          <cell r="G926" t="str">
            <v>Yorkshire</v>
          </cell>
          <cell r="H926" t="str">
            <v>Yorkshire Zone 10</v>
          </cell>
          <cell r="I926" t="str">
            <v>Public Safety</v>
          </cell>
          <cell r="J926" t="str">
            <v>Hazard H752</v>
          </cell>
          <cell r="K926">
            <v>35855</v>
          </cell>
          <cell r="M926">
            <v>429500</v>
          </cell>
          <cell r="N926">
            <v>418400</v>
          </cell>
          <cell r="O926">
            <v>110</v>
          </cell>
          <cell r="P926" t="str">
            <v>SE</v>
          </cell>
          <cell r="Q926" t="str">
            <v>SE 29500 18400</v>
          </cell>
        </row>
        <row r="927">
          <cell r="D927">
            <v>255.4</v>
          </cell>
          <cell r="E927" t="str">
            <v>Ziggis East Vent</v>
          </cell>
          <cell r="F927" t="str">
            <v>Monitoring</v>
          </cell>
          <cell r="G927" t="str">
            <v>Yorkshire</v>
          </cell>
          <cell r="H927" t="str">
            <v>Yorkshire Zone 10</v>
          </cell>
          <cell r="I927" t="str">
            <v>Public Safety</v>
          </cell>
          <cell r="J927" t="str">
            <v>Hazard H752</v>
          </cell>
          <cell r="K927">
            <v>35855</v>
          </cell>
          <cell r="M927">
            <v>429500</v>
          </cell>
          <cell r="N927">
            <v>418400</v>
          </cell>
          <cell r="O927">
            <v>110</v>
          </cell>
          <cell r="P927" t="str">
            <v>SE</v>
          </cell>
          <cell r="Q927" t="str">
            <v>SE 29500 18400</v>
          </cell>
        </row>
        <row r="928">
          <cell r="D928">
            <v>255.5</v>
          </cell>
          <cell r="E928" t="str">
            <v>Ziggis West Vent</v>
          </cell>
          <cell r="F928" t="str">
            <v>Monitoring</v>
          </cell>
          <cell r="G928" t="str">
            <v>Yorkshire</v>
          </cell>
          <cell r="H928" t="str">
            <v>Yorkshire Zone 10</v>
          </cell>
          <cell r="I928" t="str">
            <v>Public Safety</v>
          </cell>
          <cell r="J928" t="str">
            <v>Hazard H752</v>
          </cell>
          <cell r="K928">
            <v>35855</v>
          </cell>
          <cell r="M928">
            <v>429500</v>
          </cell>
          <cell r="N928">
            <v>418400</v>
          </cell>
          <cell r="O928">
            <v>110</v>
          </cell>
          <cell r="P928" t="str">
            <v>SE</v>
          </cell>
          <cell r="Q928" t="str">
            <v>SE 29500 18400</v>
          </cell>
        </row>
        <row r="929">
          <cell r="D929">
            <v>40.1</v>
          </cell>
          <cell r="E929" t="str">
            <v>South Shaft</v>
          </cell>
          <cell r="F929" t="str">
            <v>Pumped Passive</v>
          </cell>
          <cell r="G929" t="str">
            <v>North East</v>
          </cell>
          <cell r="H929" t="str">
            <v>Durham Coastal</v>
          </cell>
          <cell r="I929" t="str">
            <v>Mine Water Treatment</v>
          </cell>
          <cell r="J929" t="str">
            <v>Cars</v>
          </cell>
          <cell r="K929">
            <v>34608</v>
          </cell>
          <cell r="L929" t="str">
            <v>444541-004</v>
          </cell>
          <cell r="M929">
            <v>444225</v>
          </cell>
          <cell r="N929">
            <v>541858</v>
          </cell>
          <cell r="O929">
            <v>88</v>
          </cell>
          <cell r="P929" t="str">
            <v>NZ</v>
          </cell>
          <cell r="Q929" t="str">
            <v>NZ 44225 41858</v>
          </cell>
        </row>
        <row r="930">
          <cell r="D930">
            <v>40.200000000000003</v>
          </cell>
          <cell r="E930" t="str">
            <v>North Shaft</v>
          </cell>
          <cell r="F930" t="str">
            <v>Monitoring</v>
          </cell>
          <cell r="G930" t="str">
            <v>North East</v>
          </cell>
          <cell r="H930" t="str">
            <v>Durham Coastal</v>
          </cell>
          <cell r="I930" t="str">
            <v>Mine Water Treatment</v>
          </cell>
          <cell r="J930" t="str">
            <v>Cars</v>
          </cell>
          <cell r="K930">
            <v>34608</v>
          </cell>
          <cell r="L930" t="str">
            <v>444541-003</v>
          </cell>
          <cell r="M930">
            <v>444209</v>
          </cell>
          <cell r="N930">
            <v>541916</v>
          </cell>
          <cell r="O930">
            <v>88</v>
          </cell>
          <cell r="P930" t="str">
            <v>NZ</v>
          </cell>
          <cell r="Q930" t="str">
            <v>NZ 44209 41916</v>
          </cell>
        </row>
        <row r="931">
          <cell r="D931">
            <v>40.299999999999997</v>
          </cell>
          <cell r="E931" t="str">
            <v>Treatment Plant</v>
          </cell>
          <cell r="F931" t="str">
            <v>Pumped Passive</v>
          </cell>
          <cell r="G931" t="str">
            <v>North East</v>
          </cell>
          <cell r="H931" t="str">
            <v>Durham Coastal</v>
          </cell>
          <cell r="I931" t="str">
            <v>Mine Water Treatment</v>
          </cell>
          <cell r="J931" t="str">
            <v>Cars</v>
          </cell>
          <cell r="K931">
            <v>34608</v>
          </cell>
          <cell r="M931">
            <v>444250</v>
          </cell>
          <cell r="N931">
            <v>541890</v>
          </cell>
          <cell r="O931">
            <v>88</v>
          </cell>
          <cell r="P931" t="str">
            <v>NZ</v>
          </cell>
          <cell r="Q931" t="str">
            <v>NZ 44250 41890</v>
          </cell>
        </row>
        <row r="932">
          <cell r="D932">
            <v>40.4</v>
          </cell>
          <cell r="E932" t="str">
            <v>Consented Discharge</v>
          </cell>
          <cell r="F932" t="str">
            <v>Pumped Passive</v>
          </cell>
          <cell r="G932" t="str">
            <v>North East</v>
          </cell>
          <cell r="H932" t="str">
            <v>Durham Coastal</v>
          </cell>
          <cell r="I932" t="str">
            <v>Mine Water Treatment</v>
          </cell>
          <cell r="J932" t="str">
            <v>Cars</v>
          </cell>
          <cell r="K932">
            <v>34608</v>
          </cell>
          <cell r="M932">
            <v>445050</v>
          </cell>
          <cell r="N932">
            <v>542180</v>
          </cell>
          <cell r="O932">
            <v>88</v>
          </cell>
          <cell r="P932" t="str">
            <v>NZ</v>
          </cell>
          <cell r="Q932" t="str">
            <v>NZ 45050 42180</v>
          </cell>
        </row>
        <row r="933">
          <cell r="D933">
            <v>40.450000000000003</v>
          </cell>
          <cell r="E933" t="str">
            <v xml:space="preserve">Cascade Top Inlet  </v>
          </cell>
          <cell r="F933" t="str">
            <v>Pumped Passive</v>
          </cell>
          <cell r="G933" t="str">
            <v>North East</v>
          </cell>
          <cell r="H933" t="str">
            <v>Durham Coastal</v>
          </cell>
          <cell r="I933" t="str">
            <v>Mine Water Treatment</v>
          </cell>
          <cell r="J933" t="str">
            <v>Cars</v>
          </cell>
          <cell r="K933">
            <v>42439</v>
          </cell>
          <cell r="M933">
            <v>444370</v>
          </cell>
          <cell r="N933">
            <v>542030</v>
          </cell>
          <cell r="O933">
            <v>88</v>
          </cell>
          <cell r="P933" t="str">
            <v>NZ</v>
          </cell>
          <cell r="Q933" t="str">
            <v>NZ 44370 42030</v>
          </cell>
        </row>
        <row r="934">
          <cell r="D934">
            <v>40.5</v>
          </cell>
          <cell r="E934" t="str">
            <v>Left lagoon out</v>
          </cell>
          <cell r="F934" t="str">
            <v>Pumped Passive</v>
          </cell>
          <cell r="G934" t="str">
            <v>North East</v>
          </cell>
          <cell r="H934" t="str">
            <v>Durham Coastal</v>
          </cell>
          <cell r="I934" t="str">
            <v>Mine Water Treatment</v>
          </cell>
          <cell r="J934" t="str">
            <v>Cars</v>
          </cell>
          <cell r="M934">
            <v>444520</v>
          </cell>
          <cell r="N934">
            <v>542000</v>
          </cell>
          <cell r="O934">
            <v>88</v>
          </cell>
          <cell r="P934" t="str">
            <v>NZ</v>
          </cell>
          <cell r="Q934" t="str">
            <v>NZ 44520 42000</v>
          </cell>
        </row>
        <row r="935">
          <cell r="D935">
            <v>40.6</v>
          </cell>
          <cell r="E935" t="str">
            <v>Right lagoon out</v>
          </cell>
          <cell r="F935" t="str">
            <v>Pumped Passive</v>
          </cell>
          <cell r="G935" t="str">
            <v>North East</v>
          </cell>
          <cell r="H935" t="str">
            <v>Durham Coastal</v>
          </cell>
          <cell r="I935" t="str">
            <v>Mine Water Treatment</v>
          </cell>
          <cell r="J935" t="str">
            <v>Cars</v>
          </cell>
          <cell r="M935">
            <v>444495</v>
          </cell>
          <cell r="N935">
            <v>541955</v>
          </cell>
          <cell r="O935">
            <v>88</v>
          </cell>
          <cell r="P935" t="str">
            <v>NZ</v>
          </cell>
          <cell r="Q935" t="str">
            <v>NZ 44495 41955</v>
          </cell>
        </row>
        <row r="936">
          <cell r="D936">
            <v>40.700000000000003</v>
          </cell>
          <cell r="E936" t="str">
            <v>Reed Bed 1 Inlet</v>
          </cell>
          <cell r="F936" t="str">
            <v>Pumped Passive</v>
          </cell>
          <cell r="G936" t="str">
            <v>North East</v>
          </cell>
          <cell r="H936" t="str">
            <v>Durham Coastal</v>
          </cell>
          <cell r="I936" t="str">
            <v>Mine Water Treatment</v>
          </cell>
          <cell r="J936" t="str">
            <v>Cars</v>
          </cell>
          <cell r="M936">
            <v>444400</v>
          </cell>
          <cell r="N936">
            <v>542120</v>
          </cell>
          <cell r="O936">
            <v>88</v>
          </cell>
          <cell r="P936" t="str">
            <v>NZ</v>
          </cell>
        </row>
        <row r="937">
          <cell r="D937">
            <v>40.799999999999997</v>
          </cell>
          <cell r="E937" t="str">
            <v>Reed Bed 1 Out</v>
          </cell>
          <cell r="F937" t="str">
            <v>Pumped Passive</v>
          </cell>
          <cell r="G937" t="str">
            <v>North East</v>
          </cell>
          <cell r="H937" t="str">
            <v>Durham Coastal</v>
          </cell>
          <cell r="I937" t="str">
            <v>Mine Water Treatment</v>
          </cell>
          <cell r="J937" t="str">
            <v>Cars</v>
          </cell>
          <cell r="M937">
            <v>444465</v>
          </cell>
          <cell r="N937">
            <v>542120</v>
          </cell>
          <cell r="O937">
            <v>88</v>
          </cell>
          <cell r="P937" t="str">
            <v>NZ</v>
          </cell>
          <cell r="Q937" t="str">
            <v>NZ 44465 42120</v>
          </cell>
        </row>
        <row r="938">
          <cell r="D938">
            <v>41.1</v>
          </cell>
          <cell r="E938" t="str">
            <v>Adit</v>
          </cell>
          <cell r="F938" t="str">
            <v>Monitoring</v>
          </cell>
          <cell r="G938" t="str">
            <v>Cumbria</v>
          </cell>
          <cell r="H938" t="str">
            <v>Whitehaven</v>
          </cell>
          <cell r="I938" t="str">
            <v>Monitoring</v>
          </cell>
          <cell r="J938" t="str">
            <v>Cars</v>
          </cell>
          <cell r="K938">
            <v>34608</v>
          </cell>
          <cell r="L938" t="str">
            <v>297516-003</v>
          </cell>
          <cell r="M938">
            <v>297474</v>
          </cell>
          <cell r="N938">
            <v>516898</v>
          </cell>
          <cell r="O938">
            <v>89</v>
          </cell>
          <cell r="P938" t="str">
            <v>NX</v>
          </cell>
          <cell r="Q938" t="str">
            <v>NX 97474 16898</v>
          </cell>
        </row>
        <row r="939">
          <cell r="D939">
            <v>130.1</v>
          </cell>
          <cell r="E939" t="str">
            <v>No.1 Vent</v>
          </cell>
          <cell r="F939" t="str">
            <v>Monitoring</v>
          </cell>
          <cell r="G939" t="str">
            <v>Yorkshire</v>
          </cell>
          <cell r="H939" t="str">
            <v>Yorkshire Zone 5</v>
          </cell>
          <cell r="I939" t="str">
            <v>Monitoring</v>
          </cell>
          <cell r="J939" t="str">
            <v>Hazard H341</v>
          </cell>
          <cell r="K939">
            <v>35004</v>
          </cell>
          <cell r="L939" t="str">
            <v>440394-019 or 440394-031</v>
          </cell>
          <cell r="M939">
            <v>440615</v>
          </cell>
          <cell r="N939">
            <v>394765</v>
          </cell>
          <cell r="O939">
            <v>111</v>
          </cell>
          <cell r="P939" t="str">
            <v>SK</v>
          </cell>
          <cell r="Q939" t="str">
            <v>SK 40615 94765</v>
          </cell>
        </row>
        <row r="940">
          <cell r="D940">
            <v>130.19999999999999</v>
          </cell>
          <cell r="E940" t="str">
            <v>No.2 Vent</v>
          </cell>
          <cell r="F940" t="str">
            <v>Monitoring</v>
          </cell>
          <cell r="G940" t="str">
            <v>Yorkshire</v>
          </cell>
          <cell r="H940" t="str">
            <v>Yorkshire Zone 5</v>
          </cell>
          <cell r="I940" t="str">
            <v>Monitoring</v>
          </cell>
          <cell r="J940" t="str">
            <v>Hazard H341</v>
          </cell>
          <cell r="K940">
            <v>35004</v>
          </cell>
          <cell r="L940" t="str">
            <v>440394-019 or 440394-031</v>
          </cell>
          <cell r="M940">
            <v>440615</v>
          </cell>
          <cell r="N940">
            <v>394765</v>
          </cell>
          <cell r="O940">
            <v>111</v>
          </cell>
          <cell r="P940" t="str">
            <v>SK</v>
          </cell>
          <cell r="Q940" t="str">
            <v>SK 40615 94765</v>
          </cell>
        </row>
        <row r="941">
          <cell r="D941">
            <v>552.1</v>
          </cell>
          <cell r="E941" t="str">
            <v>East Shaft</v>
          </cell>
          <cell r="F941" t="str">
            <v>Inactive</v>
          </cell>
          <cell r="G941" t="str">
            <v>North East</v>
          </cell>
          <cell r="H941" t="str">
            <v>South Tyneside</v>
          </cell>
          <cell r="I941" t="str">
            <v>Monitoring</v>
          </cell>
          <cell r="J941" t="str">
            <v>Area Rising Minewater</v>
          </cell>
          <cell r="K941">
            <v>37267</v>
          </cell>
          <cell r="L941" t="str">
            <v>436558-002</v>
          </cell>
          <cell r="M941">
            <v>436581</v>
          </cell>
          <cell r="N941">
            <v>558281</v>
          </cell>
          <cell r="O941">
            <v>88</v>
          </cell>
          <cell r="P941" t="str">
            <v>NZ</v>
          </cell>
          <cell r="Q941" t="str">
            <v>NZ 36581 58281</v>
          </cell>
        </row>
        <row r="942">
          <cell r="D942">
            <v>552.20000000000005</v>
          </cell>
          <cell r="E942" t="str">
            <v>West Shaft</v>
          </cell>
          <cell r="F942" t="str">
            <v>Inactive</v>
          </cell>
          <cell r="G942" t="str">
            <v>North East</v>
          </cell>
          <cell r="H942" t="str">
            <v>South Tyneside</v>
          </cell>
          <cell r="I942" t="str">
            <v>Monitoring</v>
          </cell>
          <cell r="J942" t="str">
            <v>Area Rising Minewater</v>
          </cell>
          <cell r="K942">
            <v>37267</v>
          </cell>
          <cell r="L942" t="str">
            <v>436558-001</v>
          </cell>
          <cell r="M942">
            <v>436553</v>
          </cell>
          <cell r="N942">
            <v>558269</v>
          </cell>
          <cell r="O942">
            <v>88</v>
          </cell>
          <cell r="P942" t="str">
            <v>NZ</v>
          </cell>
          <cell r="Q942" t="str">
            <v>NZ 36553 58269</v>
          </cell>
        </row>
        <row r="943">
          <cell r="D943">
            <v>542.1</v>
          </cell>
          <cell r="E943" t="str">
            <v>Milnrow Sandstone B/H</v>
          </cell>
          <cell r="F943" t="str">
            <v>Monitoring</v>
          </cell>
          <cell r="G943" t="str">
            <v>North West</v>
          </cell>
          <cell r="H943" t="str">
            <v>Rossendale</v>
          </cell>
          <cell r="I943" t="str">
            <v>Monitoring</v>
          </cell>
          <cell r="J943" t="str">
            <v>Area Rising Minewater</v>
          </cell>
          <cell r="K943">
            <v>37184</v>
          </cell>
          <cell r="M943">
            <v>387505</v>
          </cell>
          <cell r="N943">
            <v>425853</v>
          </cell>
          <cell r="O943">
            <v>103</v>
          </cell>
          <cell r="P943" t="str">
            <v>SD</v>
          </cell>
          <cell r="Q943" t="str">
            <v>SD 87505 25853</v>
          </cell>
        </row>
        <row r="944">
          <cell r="D944">
            <v>578.1</v>
          </cell>
          <cell r="E944" t="str">
            <v>Old Crosscut Mine</v>
          </cell>
          <cell r="F944" t="str">
            <v>Monitoring</v>
          </cell>
          <cell r="G944" t="str">
            <v>Scotland</v>
          </cell>
          <cell r="H944" t="str">
            <v>East Fife</v>
          </cell>
          <cell r="I944" t="str">
            <v>Monitoring</v>
          </cell>
          <cell r="J944" t="str">
            <v>Area Rising Minewater</v>
          </cell>
          <cell r="K944">
            <v>37469</v>
          </cell>
          <cell r="L944" t="str">
            <v>328692-009</v>
          </cell>
          <cell r="M944">
            <v>328453</v>
          </cell>
          <cell r="N944">
            <v>692008</v>
          </cell>
          <cell r="O944">
            <v>59</v>
          </cell>
          <cell r="P944" t="str">
            <v>NT</v>
          </cell>
          <cell r="Q944" t="str">
            <v>NT 28453 92008</v>
          </cell>
        </row>
        <row r="945">
          <cell r="D945">
            <v>201.1</v>
          </cell>
          <cell r="E945" t="str">
            <v>Shaft, Wylam</v>
          </cell>
          <cell r="F945" t="str">
            <v>Monitoring</v>
          </cell>
          <cell r="G945" t="str">
            <v>North East</v>
          </cell>
          <cell r="H945" t="str">
            <v>West Tyneside</v>
          </cell>
          <cell r="I945" t="str">
            <v>Monitoring</v>
          </cell>
          <cell r="J945" t="str">
            <v>Cars</v>
          </cell>
          <cell r="K945">
            <v>34608</v>
          </cell>
          <cell r="L945" t="str">
            <v>412564-003</v>
          </cell>
          <cell r="M945">
            <v>412222</v>
          </cell>
          <cell r="N945">
            <v>564854</v>
          </cell>
          <cell r="O945">
            <v>88</v>
          </cell>
          <cell r="P945" t="str">
            <v>NZ</v>
          </cell>
          <cell r="Q945" t="str">
            <v>NZ 12222 64854</v>
          </cell>
        </row>
        <row r="946">
          <cell r="D946">
            <v>201.2</v>
          </cell>
          <cell r="E946" t="str">
            <v>Consented Discharge</v>
          </cell>
          <cell r="F946" t="str">
            <v>Monitoring</v>
          </cell>
          <cell r="G946" t="str">
            <v>North East</v>
          </cell>
          <cell r="H946" t="str">
            <v>West Tyneside</v>
          </cell>
          <cell r="I946" t="str">
            <v>Monitoring</v>
          </cell>
          <cell r="J946" t="str">
            <v>Cars</v>
          </cell>
          <cell r="K946">
            <v>34608</v>
          </cell>
          <cell r="M946">
            <v>412265</v>
          </cell>
          <cell r="N946">
            <v>564752</v>
          </cell>
          <cell r="O946">
            <v>88</v>
          </cell>
          <cell r="P946" t="str">
            <v>NZ</v>
          </cell>
          <cell r="Q946" t="str">
            <v>NZ 12265 64752</v>
          </cell>
        </row>
        <row r="947">
          <cell r="D947">
            <v>563.1</v>
          </cell>
          <cell r="E947" t="str">
            <v>Tilley B/H</v>
          </cell>
          <cell r="F947" t="str">
            <v>Monitoring</v>
          </cell>
          <cell r="G947" t="str">
            <v>North East</v>
          </cell>
          <cell r="H947" t="str">
            <v>West Of Wear</v>
          </cell>
          <cell r="I947" t="str">
            <v>Monitoring</v>
          </cell>
          <cell r="J947" t="str">
            <v>Area Rising Minewater</v>
          </cell>
          <cell r="K947">
            <v>37376</v>
          </cell>
          <cell r="M947">
            <v>417340</v>
          </cell>
          <cell r="N947">
            <v>535296</v>
          </cell>
          <cell r="O947">
            <v>92</v>
          </cell>
          <cell r="P947" t="str">
            <v>NZ</v>
          </cell>
          <cell r="Q947" t="str">
            <v>NZ 17340 35296</v>
          </cell>
        </row>
        <row r="948">
          <cell r="D948">
            <v>216.5</v>
          </cell>
          <cell r="E948" t="str">
            <v>No.1 Uc Shaft</v>
          </cell>
          <cell r="F948" t="str">
            <v>Monitoring</v>
          </cell>
          <cell r="G948" t="str">
            <v>North West</v>
          </cell>
          <cell r="H948" t="str">
            <v>Wigan - River Douglas</v>
          </cell>
          <cell r="I948" t="str">
            <v>Monitoring</v>
          </cell>
          <cell r="J948" t="str">
            <v>Hazard H145</v>
          </cell>
          <cell r="K948">
            <v>35947</v>
          </cell>
          <cell r="L948" t="str">
            <v>355408-003</v>
          </cell>
          <cell r="M948">
            <v>355245</v>
          </cell>
          <cell r="N948">
            <v>408118</v>
          </cell>
          <cell r="O948">
            <v>108</v>
          </cell>
          <cell r="P948" t="str">
            <v>SD</v>
          </cell>
          <cell r="Q948" t="str">
            <v>SD 55245 08118</v>
          </cell>
        </row>
        <row r="949">
          <cell r="D949">
            <v>216.6</v>
          </cell>
          <cell r="E949" t="str">
            <v>No.2 Dc Shaft</v>
          </cell>
          <cell r="F949" t="str">
            <v>Monitoring</v>
          </cell>
          <cell r="G949" t="str">
            <v>North West</v>
          </cell>
          <cell r="H949" t="str">
            <v>Wigan - River Douglas</v>
          </cell>
          <cell r="I949" t="str">
            <v>Monitoring</v>
          </cell>
          <cell r="J949" t="str">
            <v>Hazard H145</v>
          </cell>
          <cell r="K949">
            <v>35947</v>
          </cell>
          <cell r="L949" t="str">
            <v>355408-002</v>
          </cell>
          <cell r="M949">
            <v>355234</v>
          </cell>
          <cell r="N949">
            <v>408146</v>
          </cell>
          <cell r="O949">
            <v>108</v>
          </cell>
          <cell r="P949" t="str">
            <v>SD</v>
          </cell>
          <cell r="Q949" t="str">
            <v>SD 55234 08146</v>
          </cell>
        </row>
        <row r="950">
          <cell r="D950">
            <v>315.10000000000002</v>
          </cell>
          <cell r="E950" t="str">
            <v>No.1 M/H</v>
          </cell>
          <cell r="F950" t="str">
            <v>Monitoring</v>
          </cell>
          <cell r="G950" t="str">
            <v>Scotland</v>
          </cell>
          <cell r="H950" t="str">
            <v>Monktonhall</v>
          </cell>
          <cell r="I950" t="str">
            <v>Monitoring</v>
          </cell>
          <cell r="J950" t="str">
            <v>Area Rising Minewater</v>
          </cell>
          <cell r="K950">
            <v>36220</v>
          </cell>
          <cell r="M950">
            <v>331500</v>
          </cell>
          <cell r="N950">
            <v>673512</v>
          </cell>
          <cell r="O950">
            <v>66</v>
          </cell>
          <cell r="P950" t="str">
            <v>NT</v>
          </cell>
          <cell r="Q950" t="str">
            <v>NT 31500 73512</v>
          </cell>
        </row>
        <row r="951">
          <cell r="D951">
            <v>315.2</v>
          </cell>
          <cell r="E951" t="str">
            <v>No.2 M/H</v>
          </cell>
          <cell r="F951" t="str">
            <v>Monitoring</v>
          </cell>
          <cell r="G951" t="str">
            <v>Scotland</v>
          </cell>
          <cell r="H951" t="str">
            <v>Monktonhall</v>
          </cell>
          <cell r="I951" t="str">
            <v>Monitoring</v>
          </cell>
          <cell r="J951" t="str">
            <v>Area Rising Minewater</v>
          </cell>
          <cell r="K951">
            <v>36220</v>
          </cell>
          <cell r="M951">
            <v>331516</v>
          </cell>
          <cell r="N951">
            <v>673537</v>
          </cell>
          <cell r="O951">
            <v>66</v>
          </cell>
          <cell r="P951" t="str">
            <v>NT</v>
          </cell>
          <cell r="Q951" t="str">
            <v>NT 31516 73537</v>
          </cell>
        </row>
        <row r="952">
          <cell r="D952">
            <v>315.3</v>
          </cell>
          <cell r="E952" t="str">
            <v>Sea Water Sample</v>
          </cell>
          <cell r="F952" t="str">
            <v>Monitoring</v>
          </cell>
          <cell r="G952" t="str">
            <v>Scotland</v>
          </cell>
          <cell r="H952" t="str">
            <v>Monktonhall</v>
          </cell>
          <cell r="I952" t="str">
            <v>Monitoring</v>
          </cell>
          <cell r="J952" t="str">
            <v>Area Rising Minewater</v>
          </cell>
        </row>
        <row r="953">
          <cell r="D953">
            <v>650.1</v>
          </cell>
          <cell r="E953" t="str">
            <v>Joppa Park B/H</v>
          </cell>
          <cell r="F953" t="str">
            <v>Monitoring</v>
          </cell>
          <cell r="G953" t="str">
            <v>Scotland</v>
          </cell>
          <cell r="H953" t="str">
            <v>Monktonhall</v>
          </cell>
          <cell r="I953" t="str">
            <v>Public Safety</v>
          </cell>
          <cell r="J953" t="str">
            <v>Hazard H3711</v>
          </cell>
          <cell r="K953">
            <v>38014</v>
          </cell>
          <cell r="M953">
            <v>331486</v>
          </cell>
          <cell r="N953">
            <v>673482</v>
          </cell>
          <cell r="O953">
            <v>66</v>
          </cell>
          <cell r="P953" t="str">
            <v>NT</v>
          </cell>
          <cell r="Q953" t="str">
            <v>NT 31486 73482</v>
          </cell>
        </row>
        <row r="954">
          <cell r="D954">
            <v>650.20000000000005</v>
          </cell>
          <cell r="E954" t="str">
            <v>Mid Morton St B/H</v>
          </cell>
          <cell r="F954" t="str">
            <v>Monitoring</v>
          </cell>
          <cell r="G954" t="str">
            <v>Scotland</v>
          </cell>
          <cell r="H954" t="str">
            <v>Monktonhall</v>
          </cell>
          <cell r="I954" t="str">
            <v>Public Safety</v>
          </cell>
          <cell r="J954" t="str">
            <v>Hazard H3711</v>
          </cell>
          <cell r="K954">
            <v>38014</v>
          </cell>
          <cell r="M954">
            <v>331446</v>
          </cell>
          <cell r="N954">
            <v>673481</v>
          </cell>
          <cell r="O954">
            <v>66</v>
          </cell>
          <cell r="P954" t="str">
            <v>NT</v>
          </cell>
          <cell r="Q954" t="str">
            <v>NT 31446 73481</v>
          </cell>
        </row>
        <row r="955">
          <cell r="D955">
            <v>650.29999999999995</v>
          </cell>
          <cell r="E955" t="str">
            <v>Top Morton St B/H</v>
          </cell>
          <cell r="F955" t="str">
            <v>Monitoring</v>
          </cell>
          <cell r="G955" t="str">
            <v>Scotland</v>
          </cell>
          <cell r="H955" t="str">
            <v>Monktonhall</v>
          </cell>
          <cell r="I955" t="str">
            <v>Public Safety</v>
          </cell>
          <cell r="J955" t="str">
            <v>Hazard H3711</v>
          </cell>
          <cell r="K955">
            <v>38014</v>
          </cell>
          <cell r="M955">
            <v>331435</v>
          </cell>
          <cell r="N955">
            <v>673458</v>
          </cell>
          <cell r="O955">
            <v>66</v>
          </cell>
          <cell r="P955" t="str">
            <v>NT</v>
          </cell>
          <cell r="Q955" t="str">
            <v>NT 31435 73458</v>
          </cell>
        </row>
        <row r="956">
          <cell r="D956">
            <v>650.4</v>
          </cell>
          <cell r="E956" t="str">
            <v>Key Store B/H</v>
          </cell>
          <cell r="F956" t="str">
            <v>Monitoring</v>
          </cell>
          <cell r="G956" t="str">
            <v>Scotland</v>
          </cell>
          <cell r="H956" t="str">
            <v>Monktonhall</v>
          </cell>
          <cell r="I956" t="str">
            <v>Public Safety</v>
          </cell>
          <cell r="J956" t="str">
            <v>Hazard H3711</v>
          </cell>
          <cell r="K956">
            <v>38014</v>
          </cell>
          <cell r="M956">
            <v>331467</v>
          </cell>
          <cell r="N956">
            <v>673444</v>
          </cell>
          <cell r="O956">
            <v>66</v>
          </cell>
          <cell r="P956" t="str">
            <v>NT</v>
          </cell>
          <cell r="Q956" t="str">
            <v>NT 31467 73444</v>
          </cell>
        </row>
        <row r="957">
          <cell r="D957">
            <v>650.5</v>
          </cell>
          <cell r="E957" t="str">
            <v>Ormelie B/H</v>
          </cell>
          <cell r="F957" t="str">
            <v>Monitoring</v>
          </cell>
          <cell r="G957" t="str">
            <v>Scotland</v>
          </cell>
          <cell r="H957" t="str">
            <v>Monktonhall</v>
          </cell>
          <cell r="I957" t="str">
            <v>Public Safety</v>
          </cell>
          <cell r="J957" t="str">
            <v>Hazard H3711</v>
          </cell>
          <cell r="K957">
            <v>38014</v>
          </cell>
          <cell r="M957">
            <v>331490</v>
          </cell>
          <cell r="N957">
            <v>673436</v>
          </cell>
          <cell r="O957">
            <v>66</v>
          </cell>
          <cell r="P957" t="str">
            <v>NT</v>
          </cell>
          <cell r="Q957" t="str">
            <v>NT 31490 73436</v>
          </cell>
        </row>
        <row r="958">
          <cell r="D958">
            <v>651.1</v>
          </cell>
          <cell r="E958" t="str">
            <v>Dalkeith St B/H</v>
          </cell>
          <cell r="F958" t="str">
            <v>Monitoring</v>
          </cell>
          <cell r="G958" t="str">
            <v>Scotland</v>
          </cell>
          <cell r="H958" t="str">
            <v>Monktonhall</v>
          </cell>
          <cell r="I958" t="str">
            <v>Public Safety</v>
          </cell>
          <cell r="J958" t="str">
            <v>Hazard H3711</v>
          </cell>
          <cell r="K958">
            <v>38014</v>
          </cell>
          <cell r="M958">
            <v>331406</v>
          </cell>
          <cell r="N958">
            <v>673361</v>
          </cell>
          <cell r="O958">
            <v>66</v>
          </cell>
          <cell r="P958" t="str">
            <v>NT</v>
          </cell>
          <cell r="Q958" t="str">
            <v>NT 31406 73361</v>
          </cell>
        </row>
        <row r="959">
          <cell r="D959">
            <v>651.20000000000005</v>
          </cell>
          <cell r="E959" t="str">
            <v>Police Box B/H</v>
          </cell>
          <cell r="F959" t="str">
            <v>Monitoring</v>
          </cell>
          <cell r="G959" t="str">
            <v>Scotland</v>
          </cell>
          <cell r="H959" t="str">
            <v>Monktonhall</v>
          </cell>
          <cell r="I959" t="str">
            <v>Public Safety</v>
          </cell>
          <cell r="J959" t="str">
            <v>Hazard H3711</v>
          </cell>
          <cell r="K959">
            <v>38014</v>
          </cell>
          <cell r="M959">
            <v>331425</v>
          </cell>
          <cell r="N959">
            <v>673361</v>
          </cell>
          <cell r="O959">
            <v>66</v>
          </cell>
          <cell r="P959" t="str">
            <v>NT</v>
          </cell>
          <cell r="Q959" t="str">
            <v>NT 31425 73361</v>
          </cell>
        </row>
        <row r="960">
          <cell r="D960">
            <v>651.29999999999995</v>
          </cell>
          <cell r="E960" t="str">
            <v>Woodside Terrace B/H</v>
          </cell>
          <cell r="F960" t="str">
            <v>Monitoring</v>
          </cell>
          <cell r="G960" t="str">
            <v>Scotland</v>
          </cell>
          <cell r="H960" t="str">
            <v>Monktonhall</v>
          </cell>
          <cell r="I960" t="str">
            <v>Public Safety</v>
          </cell>
          <cell r="J960" t="str">
            <v>Hazard H3711</v>
          </cell>
          <cell r="K960">
            <v>38014</v>
          </cell>
          <cell r="M960">
            <v>331451</v>
          </cell>
          <cell r="N960">
            <v>673359</v>
          </cell>
          <cell r="O960">
            <v>66</v>
          </cell>
          <cell r="P960" t="str">
            <v>NT</v>
          </cell>
          <cell r="Q960" t="str">
            <v>NT 31451 73359</v>
          </cell>
        </row>
        <row r="961">
          <cell r="D961">
            <v>651.4</v>
          </cell>
          <cell r="E961" t="str">
            <v>Tennis Club B/H</v>
          </cell>
          <cell r="F961" t="str">
            <v>Monitoring</v>
          </cell>
          <cell r="G961" t="str">
            <v>Scotland</v>
          </cell>
          <cell r="H961" t="str">
            <v>Monktonhall</v>
          </cell>
          <cell r="I961" t="str">
            <v>Public Safety</v>
          </cell>
          <cell r="J961" t="str">
            <v>Hazard H3711</v>
          </cell>
          <cell r="K961">
            <v>38014</v>
          </cell>
          <cell r="M961">
            <v>331397</v>
          </cell>
          <cell r="N961">
            <v>673234</v>
          </cell>
          <cell r="O961">
            <v>66</v>
          </cell>
          <cell r="P961" t="str">
            <v>NT</v>
          </cell>
          <cell r="Q961" t="str">
            <v>NT 31397 73234</v>
          </cell>
        </row>
        <row r="962">
          <cell r="D962">
            <v>709.1</v>
          </cell>
          <cell r="E962" t="str">
            <v>Discharge</v>
          </cell>
          <cell r="F962" t="str">
            <v>Monitoring</v>
          </cell>
          <cell r="G962" t="str">
            <v>North West</v>
          </cell>
          <cell r="H962" t="str">
            <v>Rochdale</v>
          </cell>
          <cell r="I962" t="str">
            <v>Design Mine Water Treatment</v>
          </cell>
          <cell r="J962" t="str">
            <v>Coal Authority Minewater Programme</v>
          </cell>
          <cell r="K962">
            <v>38706</v>
          </cell>
          <cell r="L962" t="str">
            <v>385413-001</v>
          </cell>
          <cell r="M962">
            <v>385140</v>
          </cell>
          <cell r="N962">
            <v>413000</v>
          </cell>
          <cell r="O962">
            <v>109</v>
          </cell>
          <cell r="P962" t="str">
            <v>SD</v>
          </cell>
          <cell r="Q962" t="str">
            <v>SD 85140 13000</v>
          </cell>
        </row>
        <row r="963">
          <cell r="D963">
            <v>369.1</v>
          </cell>
          <cell r="E963" t="str">
            <v>No.1 Shaft</v>
          </cell>
          <cell r="F963" t="str">
            <v>Passive</v>
          </cell>
          <cell r="G963" t="str">
            <v>Scotland</v>
          </cell>
          <cell r="H963" t="str">
            <v>Mid-Ayrshire</v>
          </cell>
          <cell r="I963" t="str">
            <v>Mine Water Treatment</v>
          </cell>
          <cell r="J963" t="str">
            <v>Coal Authority Minewater Programme</v>
          </cell>
          <cell r="K963">
            <v>36251</v>
          </cell>
          <cell r="L963" t="str">
            <v>268626-001</v>
          </cell>
          <cell r="M963">
            <v>268481</v>
          </cell>
          <cell r="N963">
            <v>626239</v>
          </cell>
          <cell r="O963">
            <v>71</v>
          </cell>
          <cell r="P963" t="str">
            <v>NS</v>
          </cell>
          <cell r="Q963" t="str">
            <v>NS 68481 26239</v>
          </cell>
        </row>
        <row r="964">
          <cell r="D964">
            <v>369.2</v>
          </cell>
          <cell r="E964" t="str">
            <v>Settling Ponds 2 parallel</v>
          </cell>
          <cell r="F964" t="str">
            <v>Passive</v>
          </cell>
          <cell r="G964" t="str">
            <v>Scotland</v>
          </cell>
          <cell r="H964" t="str">
            <v>Mid-Ayrshire</v>
          </cell>
          <cell r="I964" t="str">
            <v>Mine Water Treatment</v>
          </cell>
          <cell r="J964" t="str">
            <v>Coal Authority Minewater Programme</v>
          </cell>
          <cell r="K964">
            <v>36251</v>
          </cell>
          <cell r="M964">
            <v>268455</v>
          </cell>
          <cell r="N964">
            <v>626258</v>
          </cell>
          <cell r="O964">
            <v>71</v>
          </cell>
          <cell r="P964" t="str">
            <v>NS</v>
          </cell>
          <cell r="Q964" t="str">
            <v>NS 68455 26258</v>
          </cell>
        </row>
        <row r="965">
          <cell r="D965">
            <v>369.3</v>
          </cell>
          <cell r="E965" t="str">
            <v>Consented Discharge to River Garpel</v>
          </cell>
          <cell r="F965" t="str">
            <v>Passive</v>
          </cell>
          <cell r="G965" t="str">
            <v>Scotland</v>
          </cell>
          <cell r="H965" t="str">
            <v>Mid-Ayrshire</v>
          </cell>
          <cell r="I965" t="str">
            <v>Mine Water Treatment</v>
          </cell>
          <cell r="J965" t="str">
            <v>Coal Authority Minewater Programme</v>
          </cell>
          <cell r="K965">
            <v>36251</v>
          </cell>
          <cell r="M965">
            <v>268317</v>
          </cell>
          <cell r="N965">
            <v>626163</v>
          </cell>
          <cell r="O965">
            <v>71</v>
          </cell>
          <cell r="P965" t="str">
            <v>NS</v>
          </cell>
          <cell r="Q965" t="str">
            <v>NS 68317 26163</v>
          </cell>
        </row>
        <row r="966">
          <cell r="D966">
            <v>369.4</v>
          </cell>
          <cell r="E966" t="str">
            <v>No.2 Shaft</v>
          </cell>
          <cell r="F966" t="str">
            <v>Passive</v>
          </cell>
          <cell r="G966" t="str">
            <v>Scotland</v>
          </cell>
          <cell r="H966" t="str">
            <v>Mid-Ayrshire</v>
          </cell>
          <cell r="I966" t="str">
            <v>Mine Water Treatment</v>
          </cell>
          <cell r="J966" t="str">
            <v>Coal Authority Minewater Programme</v>
          </cell>
          <cell r="K966">
            <v>36251</v>
          </cell>
          <cell r="L966" t="str">
            <v>268626-002</v>
          </cell>
          <cell r="M966">
            <v>268486</v>
          </cell>
          <cell r="N966">
            <v>626207</v>
          </cell>
          <cell r="O966">
            <v>71</v>
          </cell>
          <cell r="P966" t="str">
            <v>NS</v>
          </cell>
          <cell r="Q966" t="str">
            <v>NS 68486 26207</v>
          </cell>
        </row>
        <row r="967">
          <cell r="D967">
            <v>369.5</v>
          </cell>
          <cell r="E967" t="str">
            <v>Untreated Discharge to River Ayr</v>
          </cell>
          <cell r="F967" t="str">
            <v>Passive</v>
          </cell>
          <cell r="G967" t="str">
            <v>Scotland</v>
          </cell>
          <cell r="H967" t="str">
            <v>Mid-Ayrshire</v>
          </cell>
          <cell r="I967" t="str">
            <v>Mine Water Treatment</v>
          </cell>
          <cell r="J967" t="str">
            <v>Coal Authority Minewater Programme</v>
          </cell>
          <cell r="K967">
            <v>36251</v>
          </cell>
          <cell r="M967">
            <v>268422</v>
          </cell>
          <cell r="N967">
            <v>626329</v>
          </cell>
          <cell r="O967">
            <v>71</v>
          </cell>
          <cell r="P967" t="str">
            <v>NS</v>
          </cell>
          <cell r="Q967" t="str">
            <v>NS 68422 26329</v>
          </cell>
        </row>
        <row r="968">
          <cell r="D968">
            <v>369.6</v>
          </cell>
          <cell r="E968" t="str">
            <v>Reed Bed 1 (NE) Out to Reed Bed 3 (NW)</v>
          </cell>
          <cell r="F968" t="str">
            <v>Passive</v>
          </cell>
          <cell r="G968" t="str">
            <v>Scotland</v>
          </cell>
          <cell r="H968" t="str">
            <v>Mid-Ayrshire</v>
          </cell>
          <cell r="I968" t="str">
            <v>Mine Water Treatment</v>
          </cell>
          <cell r="J968" t="str">
            <v>Coal Authority Minewater Programme</v>
          </cell>
          <cell r="K968">
            <v>36251</v>
          </cell>
          <cell r="M968">
            <v>268375</v>
          </cell>
          <cell r="N968">
            <v>626255</v>
          </cell>
          <cell r="O968">
            <v>71</v>
          </cell>
          <cell r="P968" t="str">
            <v>NS</v>
          </cell>
          <cell r="Q968" t="str">
            <v>NS 68375 26255</v>
          </cell>
        </row>
        <row r="969">
          <cell r="D969">
            <v>369.7</v>
          </cell>
          <cell r="E969" t="str">
            <v>Reed Bed 2 (SE) Out to Reed Bed 4 (SW)</v>
          </cell>
          <cell r="F969" t="str">
            <v>Passive</v>
          </cell>
          <cell r="G969" t="str">
            <v>Scotland</v>
          </cell>
          <cell r="H969" t="str">
            <v>Mid-Ayrshire</v>
          </cell>
          <cell r="I969" t="str">
            <v>Mine Water Treatment</v>
          </cell>
          <cell r="J969" t="str">
            <v>Coal Authority Minewater Programme</v>
          </cell>
          <cell r="K969">
            <v>36251</v>
          </cell>
          <cell r="M969">
            <v>268395</v>
          </cell>
          <cell r="N969">
            <v>626230</v>
          </cell>
          <cell r="O969">
            <v>71</v>
          </cell>
          <cell r="P969" t="str">
            <v>NS</v>
          </cell>
          <cell r="Q969" t="str">
            <v>NS 68395 26230</v>
          </cell>
        </row>
        <row r="970">
          <cell r="D970">
            <v>369.8</v>
          </cell>
          <cell r="E970" t="str">
            <v>Reed Bed 3 (NW) Outflow</v>
          </cell>
          <cell r="F970" t="str">
            <v>Passive</v>
          </cell>
          <cell r="G970" t="str">
            <v>Scotland</v>
          </cell>
          <cell r="H970" t="str">
            <v>Mid-Ayrshire</v>
          </cell>
          <cell r="I970" t="str">
            <v>Mine Water Treatment</v>
          </cell>
          <cell r="J970" t="str">
            <v>Coal Authority Minewater Programme</v>
          </cell>
          <cell r="K970">
            <v>36251</v>
          </cell>
          <cell r="M970">
            <v>268320</v>
          </cell>
          <cell r="N970">
            <v>626210</v>
          </cell>
          <cell r="O970">
            <v>71</v>
          </cell>
          <cell r="P970" t="str">
            <v>NS</v>
          </cell>
          <cell r="Q970" t="str">
            <v>NS 68320 26210</v>
          </cell>
        </row>
        <row r="971">
          <cell r="D971">
            <v>369.9</v>
          </cell>
          <cell r="E971" t="str">
            <v>Reed Bed 4 (SW) Outflow</v>
          </cell>
          <cell r="F971" t="str">
            <v>Passive</v>
          </cell>
          <cell r="G971" t="str">
            <v>Scotland</v>
          </cell>
          <cell r="H971" t="str">
            <v>Mid-Ayrshire</v>
          </cell>
          <cell r="I971" t="str">
            <v>Mine Water Treatment</v>
          </cell>
          <cell r="J971" t="str">
            <v>Coal Authority Minewater Programme</v>
          </cell>
          <cell r="K971">
            <v>36251</v>
          </cell>
          <cell r="M971">
            <v>268330</v>
          </cell>
          <cell r="N971">
            <v>626205</v>
          </cell>
          <cell r="O971">
            <v>71</v>
          </cell>
          <cell r="P971" t="str">
            <v>NS</v>
          </cell>
          <cell r="Q971" t="str">
            <v>NS 68330 26205</v>
          </cell>
        </row>
        <row r="972">
          <cell r="D972">
            <v>414.1</v>
          </cell>
          <cell r="E972" t="str">
            <v>Kirkconnel Splint B/H</v>
          </cell>
          <cell r="F972" t="str">
            <v>Monitoring</v>
          </cell>
          <cell r="G972" t="str">
            <v>Scotland</v>
          </cell>
          <cell r="H972" t="str">
            <v>Kirkconnel</v>
          </cell>
          <cell r="I972" t="str">
            <v>Public Safety</v>
          </cell>
          <cell r="J972" t="str">
            <v>Hazard H1888</v>
          </cell>
          <cell r="K972">
            <v>36588</v>
          </cell>
          <cell r="M972">
            <v>272438</v>
          </cell>
          <cell r="N972">
            <v>612499</v>
          </cell>
          <cell r="O972">
            <v>71</v>
          </cell>
          <cell r="P972" t="str">
            <v>NS</v>
          </cell>
          <cell r="Q972" t="str">
            <v>NS 72438 12499</v>
          </cell>
        </row>
        <row r="973">
          <cell r="D973">
            <v>360.1</v>
          </cell>
          <cell r="E973" t="str">
            <v>Borehole</v>
          </cell>
          <cell r="F973" t="str">
            <v>Monitoring</v>
          </cell>
          <cell r="G973" t="str">
            <v>Cumbria</v>
          </cell>
          <cell r="H973" t="str">
            <v>Whitehaven</v>
          </cell>
          <cell r="I973" t="str">
            <v>Monitoring</v>
          </cell>
          <cell r="J973" t="str">
            <v>Former British Coal Hazard</v>
          </cell>
          <cell r="K973">
            <v>36220</v>
          </cell>
          <cell r="M973">
            <v>297286</v>
          </cell>
          <cell r="N973">
            <v>517168</v>
          </cell>
          <cell r="O973">
            <v>89</v>
          </cell>
          <cell r="P973" t="str">
            <v>NX</v>
          </cell>
          <cell r="Q973" t="str">
            <v>NX 97286 17168</v>
          </cell>
        </row>
        <row r="974">
          <cell r="D974">
            <v>43.1</v>
          </cell>
          <cell r="E974" t="str">
            <v>Glamis Pumping Shaft</v>
          </cell>
          <cell r="F974" t="str">
            <v>Pumping Station</v>
          </cell>
          <cell r="G974" t="str">
            <v>North East</v>
          </cell>
          <cell r="H974" t="str">
            <v>Team Valley</v>
          </cell>
          <cell r="I974" t="str">
            <v>Pumping</v>
          </cell>
          <cell r="J974" t="str">
            <v>Cars</v>
          </cell>
          <cell r="K974">
            <v>34608</v>
          </cell>
          <cell r="L974" t="str">
            <v>424556-016</v>
          </cell>
          <cell r="M974">
            <v>424358</v>
          </cell>
          <cell r="N974">
            <v>556232</v>
          </cell>
          <cell r="O974">
            <v>88</v>
          </cell>
          <cell r="P974" t="str">
            <v>NZ</v>
          </cell>
          <cell r="Q974" t="str">
            <v>NZ 24358 56232</v>
          </cell>
        </row>
        <row r="975">
          <cell r="D975">
            <v>43.2</v>
          </cell>
          <cell r="E975" t="str">
            <v>Consented Discharge</v>
          </cell>
          <cell r="F975" t="str">
            <v>Pumping Station</v>
          </cell>
          <cell r="G975" t="str">
            <v>North East</v>
          </cell>
          <cell r="H975" t="str">
            <v>Team Valley</v>
          </cell>
          <cell r="I975" t="str">
            <v>Pumping</v>
          </cell>
          <cell r="J975" t="str">
            <v>Cars</v>
          </cell>
          <cell r="K975">
            <v>34608</v>
          </cell>
          <cell r="M975">
            <v>425939</v>
          </cell>
          <cell r="N975">
            <v>556836</v>
          </cell>
          <cell r="O975">
            <v>88</v>
          </cell>
          <cell r="P975" t="str">
            <v>NZ</v>
          </cell>
          <cell r="Q975" t="str">
            <v>NZ 25939 56836</v>
          </cell>
        </row>
        <row r="976">
          <cell r="D976">
            <v>501.1</v>
          </cell>
          <cell r="E976" t="str">
            <v>Shaft</v>
          </cell>
          <cell r="F976" t="str">
            <v>Monitoring</v>
          </cell>
          <cell r="G976" t="str">
            <v>Scotland</v>
          </cell>
          <cell r="H976" t="str">
            <v>East Fife</v>
          </cell>
          <cell r="I976" t="str">
            <v>Monitoring</v>
          </cell>
          <cell r="J976" t="str">
            <v>Hazard</v>
          </cell>
          <cell r="K976">
            <v>37027</v>
          </cell>
          <cell r="L976" t="str">
            <v>336704-001</v>
          </cell>
          <cell r="M976">
            <v>336342</v>
          </cell>
          <cell r="N976">
            <v>704299</v>
          </cell>
          <cell r="O976">
            <v>59</v>
          </cell>
          <cell r="P976" t="str">
            <v>NO</v>
          </cell>
          <cell r="Q976" t="str">
            <v>NO 36342 04299</v>
          </cell>
        </row>
        <row r="977">
          <cell r="D977">
            <v>305.10000000000002</v>
          </cell>
          <cell r="E977" t="str">
            <v>No.4 Shaft</v>
          </cell>
          <cell r="F977" t="str">
            <v>Monitoring</v>
          </cell>
          <cell r="G977" t="str">
            <v>Yorkshire</v>
          </cell>
          <cell r="H977" t="str">
            <v>Yorkshire Zone 6</v>
          </cell>
          <cell r="I977" t="str">
            <v>Monitoring</v>
          </cell>
          <cell r="J977" t="str">
            <v>Area Rising Minewater - Ramsden Recommendation</v>
          </cell>
          <cell r="K977">
            <v>36069</v>
          </cell>
          <cell r="L977" t="str">
            <v>446396-004</v>
          </cell>
          <cell r="M977">
            <v>446190</v>
          </cell>
          <cell r="N977">
            <v>396909</v>
          </cell>
          <cell r="O977">
            <v>111</v>
          </cell>
          <cell r="P977" t="str">
            <v>SK</v>
          </cell>
          <cell r="Q977" t="str">
            <v>SK 46190 96909</v>
          </cell>
        </row>
        <row r="978">
          <cell r="D978">
            <v>195.1</v>
          </cell>
          <cell r="E978" t="str">
            <v>33 Gloucester (Parkgate)</v>
          </cell>
          <cell r="F978" t="str">
            <v>Monitoring</v>
          </cell>
          <cell r="G978" t="str">
            <v>Yorkshire</v>
          </cell>
          <cell r="H978" t="str">
            <v>Yorkshire Zone 5</v>
          </cell>
          <cell r="I978" t="str">
            <v>Public Safety</v>
          </cell>
          <cell r="J978" t="str">
            <v>Hazard H99/H954</v>
          </cell>
          <cell r="K978">
            <v>35521</v>
          </cell>
          <cell r="M978">
            <v>440637</v>
          </cell>
          <cell r="N978">
            <v>394296</v>
          </cell>
          <cell r="O978">
            <v>111</v>
          </cell>
          <cell r="P978" t="str">
            <v>SK</v>
          </cell>
          <cell r="Q978" t="str">
            <v>SK 40637 94296</v>
          </cell>
        </row>
        <row r="979">
          <cell r="D979">
            <v>195.2</v>
          </cell>
          <cell r="E979" t="str">
            <v>35 Gloucester (Parkgate)</v>
          </cell>
          <cell r="F979" t="str">
            <v>Monitoring</v>
          </cell>
          <cell r="G979" t="str">
            <v>Yorkshire</v>
          </cell>
          <cell r="H979" t="str">
            <v>Yorkshire Zone 5</v>
          </cell>
          <cell r="I979" t="str">
            <v>Public Safety</v>
          </cell>
          <cell r="J979" t="str">
            <v>Hazard H99/H954</v>
          </cell>
          <cell r="K979">
            <v>35521</v>
          </cell>
          <cell r="M979">
            <v>440637</v>
          </cell>
          <cell r="N979">
            <v>394296</v>
          </cell>
          <cell r="O979">
            <v>111</v>
          </cell>
          <cell r="P979" t="str">
            <v>SK</v>
          </cell>
          <cell r="Q979" t="str">
            <v>SK 40637 94296</v>
          </cell>
        </row>
        <row r="980">
          <cell r="D980">
            <v>195.3</v>
          </cell>
          <cell r="E980" t="str">
            <v>38 Gloucester</v>
          </cell>
          <cell r="F980" t="str">
            <v>Monitoring</v>
          </cell>
          <cell r="G980" t="str">
            <v>Yorkshire</v>
          </cell>
          <cell r="H980" t="str">
            <v>Yorkshire Zone 5</v>
          </cell>
          <cell r="I980" t="str">
            <v>Public Safety</v>
          </cell>
          <cell r="J980" t="str">
            <v>Hazard H99/H954</v>
          </cell>
          <cell r="K980">
            <v>35521</v>
          </cell>
          <cell r="M980">
            <v>440625</v>
          </cell>
          <cell r="N980">
            <v>394332</v>
          </cell>
          <cell r="O980">
            <v>111</v>
          </cell>
          <cell r="P980" t="str">
            <v>SK</v>
          </cell>
          <cell r="Q980" t="str">
            <v>SK 40625 94332</v>
          </cell>
        </row>
        <row r="981">
          <cell r="D981">
            <v>195.4</v>
          </cell>
          <cell r="E981" t="str">
            <v>4 Beauchamp</v>
          </cell>
          <cell r="F981" t="str">
            <v>Monitoring</v>
          </cell>
          <cell r="G981" t="str">
            <v>Yorkshire</v>
          </cell>
          <cell r="H981" t="str">
            <v>Yorkshire Zone 5</v>
          </cell>
          <cell r="I981" t="str">
            <v>Public Safety</v>
          </cell>
          <cell r="J981" t="str">
            <v>Hazard H99/H954</v>
          </cell>
          <cell r="K981">
            <v>35521</v>
          </cell>
          <cell r="M981">
            <v>440664</v>
          </cell>
          <cell r="N981">
            <v>394174</v>
          </cell>
          <cell r="O981">
            <v>111</v>
          </cell>
          <cell r="P981" t="str">
            <v>SK</v>
          </cell>
          <cell r="Q981" t="str">
            <v>SK 40664 94174</v>
          </cell>
        </row>
        <row r="982">
          <cell r="D982">
            <v>196.1</v>
          </cell>
          <cell r="E982" t="str">
            <v>44/46 Simmonite (Parkgate)</v>
          </cell>
          <cell r="F982" t="str">
            <v>Monitoring</v>
          </cell>
          <cell r="G982" t="str">
            <v>Yorkshire</v>
          </cell>
          <cell r="H982" t="str">
            <v>Yorkshire Zone 5</v>
          </cell>
          <cell r="I982" t="str">
            <v>Public Safety</v>
          </cell>
          <cell r="J982" t="str">
            <v>Hazard H99/H954</v>
          </cell>
          <cell r="K982">
            <v>35521</v>
          </cell>
          <cell r="M982">
            <v>440623</v>
          </cell>
          <cell r="N982">
            <v>394459</v>
          </cell>
          <cell r="O982">
            <v>111</v>
          </cell>
          <cell r="P982" t="str">
            <v>SK</v>
          </cell>
          <cell r="Q982" t="str">
            <v>SK 40623 94459</v>
          </cell>
        </row>
        <row r="983">
          <cell r="D983">
            <v>196.2</v>
          </cell>
          <cell r="E983" t="str">
            <v>93/95 Simmonite (Thorncliffe)</v>
          </cell>
          <cell r="F983" t="str">
            <v>Monitoring</v>
          </cell>
          <cell r="G983" t="str">
            <v>Yorkshire</v>
          </cell>
          <cell r="H983" t="str">
            <v>Yorkshire Zone 5</v>
          </cell>
          <cell r="I983" t="str">
            <v>Public Safety</v>
          </cell>
          <cell r="J983" t="str">
            <v>Hazard H99/H954</v>
          </cell>
          <cell r="K983">
            <v>35521</v>
          </cell>
          <cell r="M983">
            <v>440784</v>
          </cell>
          <cell r="N983">
            <v>394483</v>
          </cell>
          <cell r="O983">
            <v>111</v>
          </cell>
          <cell r="P983" t="str">
            <v>SK</v>
          </cell>
          <cell r="Q983" t="str">
            <v>SK 40784 94483</v>
          </cell>
        </row>
        <row r="984">
          <cell r="D984">
            <v>196.3</v>
          </cell>
          <cell r="E984" t="str">
            <v>53 Roughwood (Parkgate)</v>
          </cell>
          <cell r="F984" t="str">
            <v>Monitoring</v>
          </cell>
          <cell r="G984" t="str">
            <v>Yorkshire</v>
          </cell>
          <cell r="H984" t="str">
            <v>Yorkshire Zone 5</v>
          </cell>
          <cell r="I984" t="str">
            <v>Public Safety</v>
          </cell>
          <cell r="J984" t="str">
            <v>Hazard H99/H954</v>
          </cell>
          <cell r="K984">
            <v>35521</v>
          </cell>
          <cell r="M984">
            <v>440735</v>
          </cell>
          <cell r="N984">
            <v>394304</v>
          </cell>
          <cell r="O984">
            <v>111</v>
          </cell>
          <cell r="P984" t="str">
            <v>SK</v>
          </cell>
          <cell r="Q984" t="str">
            <v>SK 40735 94304</v>
          </cell>
        </row>
        <row r="985">
          <cell r="D985">
            <v>196.4</v>
          </cell>
          <cell r="E985" t="str">
            <v>59 Roughwood (Parkgate)</v>
          </cell>
          <cell r="F985" t="str">
            <v>Monitoring</v>
          </cell>
          <cell r="G985" t="str">
            <v>Yorkshire</v>
          </cell>
          <cell r="H985" t="str">
            <v>Yorkshire Zone 5</v>
          </cell>
          <cell r="I985" t="str">
            <v>Public Safety</v>
          </cell>
          <cell r="J985" t="str">
            <v>Hazard H99/H954</v>
          </cell>
          <cell r="K985">
            <v>35521</v>
          </cell>
          <cell r="M985">
            <v>440698</v>
          </cell>
          <cell r="N985">
            <v>394327</v>
          </cell>
          <cell r="O985">
            <v>111</v>
          </cell>
          <cell r="P985" t="str">
            <v>SK</v>
          </cell>
          <cell r="Q985" t="str">
            <v>SK 40698 94327</v>
          </cell>
        </row>
        <row r="986">
          <cell r="D986">
            <v>196.5</v>
          </cell>
          <cell r="E986" t="str">
            <v>13 Chambers (Thorncliffe)</v>
          </cell>
          <cell r="F986" t="str">
            <v>Monitoring</v>
          </cell>
          <cell r="G986" t="str">
            <v>Yorkshire</v>
          </cell>
          <cell r="H986" t="str">
            <v>Yorkshire Zone 5</v>
          </cell>
          <cell r="I986" t="str">
            <v>Public Safety</v>
          </cell>
          <cell r="J986" t="str">
            <v>Hazard H99/H954</v>
          </cell>
          <cell r="K986">
            <v>35521</v>
          </cell>
          <cell r="M986">
            <v>440728</v>
          </cell>
          <cell r="N986">
            <v>394411</v>
          </cell>
          <cell r="O986">
            <v>111</v>
          </cell>
          <cell r="P986" t="str">
            <v>SK</v>
          </cell>
          <cell r="Q986" t="str">
            <v>SK 40728 94411</v>
          </cell>
        </row>
        <row r="987">
          <cell r="D987">
            <v>421.1</v>
          </cell>
          <cell r="E987" t="str">
            <v>No.1 Parkgate B/H</v>
          </cell>
          <cell r="F987" t="str">
            <v>Monitoring</v>
          </cell>
          <cell r="G987" t="str">
            <v>Yorkshire</v>
          </cell>
          <cell r="H987" t="str">
            <v>Yorkshire Zone 5</v>
          </cell>
          <cell r="I987" t="str">
            <v>Public Safety</v>
          </cell>
          <cell r="J987" t="str">
            <v>Area Rising Minewater</v>
          </cell>
          <cell r="K987">
            <v>36514</v>
          </cell>
          <cell r="M987">
            <v>440722</v>
          </cell>
          <cell r="N987">
            <v>394780</v>
          </cell>
          <cell r="O987">
            <v>110</v>
          </cell>
          <cell r="P987" t="str">
            <v>SK</v>
          </cell>
          <cell r="Q987" t="str">
            <v>SK 40722 94780</v>
          </cell>
        </row>
        <row r="988">
          <cell r="D988">
            <v>421.2</v>
          </cell>
          <cell r="E988" t="str">
            <v>No.2 Parkgate B/H</v>
          </cell>
          <cell r="F988" t="str">
            <v>Monitoring</v>
          </cell>
          <cell r="G988" t="str">
            <v>Yorkshire</v>
          </cell>
          <cell r="H988" t="str">
            <v>Yorkshire Zone 5</v>
          </cell>
          <cell r="I988" t="str">
            <v>Public Safety</v>
          </cell>
          <cell r="J988" t="str">
            <v>Area Rising Minewater</v>
          </cell>
          <cell r="K988">
            <v>36514</v>
          </cell>
          <cell r="M988">
            <v>440787</v>
          </cell>
          <cell r="N988">
            <v>394606</v>
          </cell>
          <cell r="O988">
            <v>110</v>
          </cell>
          <cell r="P988" t="str">
            <v>SK</v>
          </cell>
          <cell r="Q988" t="str">
            <v>SK 40787 94606</v>
          </cell>
        </row>
        <row r="989">
          <cell r="D989">
            <v>421.3</v>
          </cell>
          <cell r="E989" t="str">
            <v>No.2A Parkgate Rock B/H</v>
          </cell>
          <cell r="F989" t="str">
            <v>Monitoring</v>
          </cell>
          <cell r="G989" t="str">
            <v>Yorkshire</v>
          </cell>
          <cell r="H989" t="str">
            <v>Yorkshire Zone 5</v>
          </cell>
          <cell r="I989" t="str">
            <v>Public Safety</v>
          </cell>
          <cell r="J989" t="str">
            <v>Area Rising Minewater</v>
          </cell>
          <cell r="K989">
            <v>36514</v>
          </cell>
          <cell r="M989">
            <v>440787</v>
          </cell>
          <cell r="N989">
            <v>394606</v>
          </cell>
          <cell r="O989">
            <v>110</v>
          </cell>
          <cell r="P989" t="str">
            <v>SK</v>
          </cell>
          <cell r="Q989" t="str">
            <v>SK 40787 94606</v>
          </cell>
        </row>
        <row r="990">
          <cell r="D990">
            <v>422.1</v>
          </cell>
          <cell r="E990" t="str">
            <v>No.3 Parkgate B/H</v>
          </cell>
          <cell r="F990" t="str">
            <v>Monitoring</v>
          </cell>
          <cell r="G990" t="str">
            <v>Yorkshire</v>
          </cell>
          <cell r="H990" t="str">
            <v>Yorkshire Zone 5</v>
          </cell>
          <cell r="I990" t="str">
            <v>Public Safety</v>
          </cell>
          <cell r="J990" t="str">
            <v>Area Rising Minewater</v>
          </cell>
          <cell r="K990">
            <v>36514</v>
          </cell>
          <cell r="M990">
            <v>440855</v>
          </cell>
          <cell r="N990">
            <v>394225</v>
          </cell>
          <cell r="O990">
            <v>110</v>
          </cell>
          <cell r="P990" t="str">
            <v>SK</v>
          </cell>
          <cell r="Q990" t="str">
            <v>SK 40855 94225</v>
          </cell>
        </row>
        <row r="991">
          <cell r="D991">
            <v>422.2</v>
          </cell>
          <cell r="E991" t="str">
            <v>No.3A Parkgate Rock B/H</v>
          </cell>
          <cell r="F991" t="str">
            <v>Monitoring</v>
          </cell>
          <cell r="G991" t="str">
            <v>Yorkshire</v>
          </cell>
          <cell r="H991" t="str">
            <v>Yorkshire Zone 5</v>
          </cell>
          <cell r="I991" t="str">
            <v>Public Safety</v>
          </cell>
          <cell r="J991" t="str">
            <v>Area Rising Minewater</v>
          </cell>
          <cell r="K991">
            <v>36514</v>
          </cell>
          <cell r="M991">
            <v>440855</v>
          </cell>
          <cell r="N991">
            <v>394225</v>
          </cell>
          <cell r="O991">
            <v>110</v>
          </cell>
          <cell r="P991" t="str">
            <v>SK</v>
          </cell>
          <cell r="Q991" t="str">
            <v>SK 40855 94225</v>
          </cell>
        </row>
        <row r="992">
          <cell r="D992">
            <v>422.3</v>
          </cell>
          <cell r="E992" t="str">
            <v>No.4 Parkgate B/H</v>
          </cell>
          <cell r="F992" t="str">
            <v>Monitoring</v>
          </cell>
          <cell r="G992" t="str">
            <v>Yorkshire</v>
          </cell>
          <cell r="H992" t="str">
            <v>Yorkshire Zone 5</v>
          </cell>
          <cell r="I992" t="str">
            <v>Public Safety</v>
          </cell>
          <cell r="J992" t="str">
            <v>Area Rising Minewater</v>
          </cell>
          <cell r="K992">
            <v>36514</v>
          </cell>
          <cell r="M992">
            <v>440730</v>
          </cell>
          <cell r="N992">
            <v>394140</v>
          </cell>
          <cell r="O992">
            <v>110</v>
          </cell>
          <cell r="P992" t="str">
            <v>SK</v>
          </cell>
          <cell r="Q992" t="str">
            <v>SK 40730 94140</v>
          </cell>
        </row>
        <row r="993">
          <cell r="D993">
            <v>275.2</v>
          </cell>
          <cell r="E993" t="str">
            <v>B/H 5</v>
          </cell>
          <cell r="F993" t="str">
            <v>Monitoring</v>
          </cell>
          <cell r="G993" t="str">
            <v>Yorkshire</v>
          </cell>
          <cell r="H993" t="str">
            <v>Yorkshire Zone 5</v>
          </cell>
          <cell r="I993" t="str">
            <v>Monitoring</v>
          </cell>
          <cell r="J993" t="str">
            <v>Hazard H954</v>
          </cell>
          <cell r="K993">
            <v>35977</v>
          </cell>
          <cell r="M993">
            <v>440742</v>
          </cell>
          <cell r="N993">
            <v>393956</v>
          </cell>
          <cell r="O993">
            <v>111</v>
          </cell>
          <cell r="P993" t="str">
            <v>SK</v>
          </cell>
          <cell r="Q993" t="str">
            <v>SK 40742 93956</v>
          </cell>
        </row>
        <row r="994">
          <cell r="D994">
            <v>275.3</v>
          </cell>
          <cell r="E994" t="str">
            <v>B/H 4</v>
          </cell>
          <cell r="F994" t="str">
            <v>Monitoring</v>
          </cell>
          <cell r="G994" t="str">
            <v>Yorkshire</v>
          </cell>
          <cell r="H994" t="str">
            <v>Yorkshire Zone 5</v>
          </cell>
          <cell r="I994" t="str">
            <v>Monitoring</v>
          </cell>
          <cell r="J994" t="str">
            <v>Hazard H954</v>
          </cell>
          <cell r="K994">
            <v>35977</v>
          </cell>
          <cell r="M994">
            <v>440735</v>
          </cell>
          <cell r="N994">
            <v>393944</v>
          </cell>
          <cell r="O994">
            <v>111</v>
          </cell>
          <cell r="P994" t="str">
            <v>SK</v>
          </cell>
          <cell r="Q994" t="str">
            <v>SK 40735 93944</v>
          </cell>
        </row>
        <row r="995">
          <cell r="D995">
            <v>218.1</v>
          </cell>
          <cell r="E995" t="str">
            <v>B/H Small Dia</v>
          </cell>
          <cell r="F995" t="str">
            <v>Monitoring</v>
          </cell>
          <cell r="G995" t="str">
            <v>Yorkshire</v>
          </cell>
          <cell r="H995" t="str">
            <v>Yorkshire Zone 5</v>
          </cell>
          <cell r="I995" t="str">
            <v>Public Safety</v>
          </cell>
          <cell r="J995" t="str">
            <v>Hazard H954</v>
          </cell>
          <cell r="K995">
            <v>35916</v>
          </cell>
          <cell r="M995">
            <v>440753</v>
          </cell>
          <cell r="N995">
            <v>393984</v>
          </cell>
          <cell r="O995">
            <v>111</v>
          </cell>
          <cell r="P995" t="str">
            <v>SK</v>
          </cell>
          <cell r="Q995" t="str">
            <v>SK 40753 93984</v>
          </cell>
        </row>
        <row r="996">
          <cell r="D996">
            <v>218.2</v>
          </cell>
          <cell r="E996" t="str">
            <v>B/H Large Dia</v>
          </cell>
          <cell r="F996" t="str">
            <v>Monitoring</v>
          </cell>
          <cell r="G996" t="str">
            <v>Yorkshire</v>
          </cell>
          <cell r="H996" t="str">
            <v>Yorkshire Zone 5</v>
          </cell>
          <cell r="I996" t="str">
            <v>Public Safety</v>
          </cell>
          <cell r="J996" t="str">
            <v>Hazard H954</v>
          </cell>
          <cell r="K996">
            <v>35916</v>
          </cell>
          <cell r="M996">
            <v>440753</v>
          </cell>
          <cell r="N996">
            <v>393984</v>
          </cell>
          <cell r="O996">
            <v>111</v>
          </cell>
          <cell r="P996" t="str">
            <v>SK</v>
          </cell>
          <cell r="Q996" t="str">
            <v>SK 40753 93984</v>
          </cell>
        </row>
        <row r="997">
          <cell r="D997">
            <v>44.1</v>
          </cell>
          <cell r="E997" t="str">
            <v>No.3 Pumping Shaft</v>
          </cell>
          <cell r="F997" t="str">
            <v>Pumping Station</v>
          </cell>
          <cell r="G997" t="str">
            <v>North East</v>
          </cell>
          <cell r="H997" t="str">
            <v>West Of Wear</v>
          </cell>
          <cell r="I997" t="str">
            <v>Pumping</v>
          </cell>
          <cell r="J997" t="str">
            <v>Cars</v>
          </cell>
          <cell r="K997">
            <v>34608</v>
          </cell>
          <cell r="L997" t="str">
            <v>426546-002</v>
          </cell>
          <cell r="M997">
            <v>426044</v>
          </cell>
          <cell r="N997">
            <v>546862</v>
          </cell>
          <cell r="O997">
            <v>88</v>
          </cell>
          <cell r="P997" t="str">
            <v>NZ</v>
          </cell>
          <cell r="Q997" t="str">
            <v>NZ 26044 46862</v>
          </cell>
        </row>
        <row r="998">
          <cell r="D998">
            <v>44.2</v>
          </cell>
          <cell r="E998" t="str">
            <v>No.2 Shaft</v>
          </cell>
          <cell r="F998" t="str">
            <v>Pumping Station</v>
          </cell>
          <cell r="G998" t="str">
            <v>North East</v>
          </cell>
          <cell r="H998" t="str">
            <v>West Of Wear</v>
          </cell>
          <cell r="I998" t="str">
            <v>Pumping</v>
          </cell>
          <cell r="J998" t="str">
            <v>Cars</v>
          </cell>
          <cell r="K998">
            <v>34608</v>
          </cell>
          <cell r="L998" t="str">
            <v>426546-003</v>
          </cell>
          <cell r="M998">
            <v>426053</v>
          </cell>
          <cell r="N998">
            <v>546880</v>
          </cell>
          <cell r="O998">
            <v>88</v>
          </cell>
          <cell r="P998" t="str">
            <v>NZ</v>
          </cell>
          <cell r="Q998" t="str">
            <v>NZ 26053 46880</v>
          </cell>
        </row>
        <row r="999">
          <cell r="D999">
            <v>44.3</v>
          </cell>
          <cell r="E999" t="str">
            <v>Consented Discharge</v>
          </cell>
          <cell r="F999" t="str">
            <v>Pumping Station</v>
          </cell>
          <cell r="G999" t="str">
            <v>North East</v>
          </cell>
          <cell r="H999" t="str">
            <v>West Of Wear</v>
          </cell>
          <cell r="I999" t="str">
            <v>Pumping</v>
          </cell>
          <cell r="J999" t="str">
            <v>Cars</v>
          </cell>
          <cell r="K999">
            <v>34608</v>
          </cell>
          <cell r="M999">
            <v>426320</v>
          </cell>
          <cell r="N999">
            <v>547095</v>
          </cell>
          <cell r="O999">
            <v>88</v>
          </cell>
          <cell r="P999" t="str">
            <v>NZ</v>
          </cell>
          <cell r="Q999" t="str">
            <v>NZ 26320 47095</v>
          </cell>
        </row>
        <row r="1000">
          <cell r="D1000">
            <v>789.1</v>
          </cell>
          <cell r="E1000" t="str">
            <v>Busty Monitoring Borehole</v>
          </cell>
          <cell r="F1000" t="str">
            <v>Monitoring</v>
          </cell>
          <cell r="G1000" t="str">
            <v>Durham</v>
          </cell>
          <cell r="H1000" t="str">
            <v>West of Wear</v>
          </cell>
          <cell r="I1000" t="str">
            <v>Monitoring</v>
          </cell>
          <cell r="J1000" t="str">
            <v>Investigation of pumping efficiency</v>
          </cell>
          <cell r="K1000">
            <v>41463</v>
          </cell>
          <cell r="M1000">
            <v>428059</v>
          </cell>
          <cell r="N1000">
            <v>547270</v>
          </cell>
          <cell r="P1000" t="str">
            <v>NZ</v>
          </cell>
          <cell r="Q1000" t="str">
            <v>NZ 28059 47270</v>
          </cell>
        </row>
        <row r="1001">
          <cell r="D1001">
            <v>746.1</v>
          </cell>
          <cell r="E1001" t="str">
            <v>Discharge</v>
          </cell>
          <cell r="F1001" t="str">
            <v>Monitoring</v>
          </cell>
          <cell r="G1001" t="str">
            <v>Scotland</v>
          </cell>
          <cell r="H1001" t="str">
            <v>East Fife</v>
          </cell>
          <cell r="I1001" t="str">
            <v>Mine Water Treatment</v>
          </cell>
          <cell r="J1001" t="str">
            <v>Coal Authority Minewater Programme</v>
          </cell>
          <cell r="K1001">
            <v>39622</v>
          </cell>
          <cell r="L1001" t="str">
            <v>323698-002 90m to south</v>
          </cell>
          <cell r="M1001">
            <v>323800</v>
          </cell>
          <cell r="N1001">
            <v>698365</v>
          </cell>
          <cell r="O1001">
            <v>58</v>
          </cell>
          <cell r="P1001" t="str">
            <v>NT</v>
          </cell>
          <cell r="Q1001" t="str">
            <v>NT 23800 98365</v>
          </cell>
        </row>
        <row r="1002">
          <cell r="D1002">
            <v>630.1</v>
          </cell>
          <cell r="E1002" t="str">
            <v>Brickworks B/H</v>
          </cell>
          <cell r="F1002" t="str">
            <v>Monitoring</v>
          </cell>
          <cell r="G1002" t="str">
            <v>West Midlands</v>
          </cell>
          <cell r="H1002" t="str">
            <v>North Warwickshire</v>
          </cell>
          <cell r="I1002" t="str">
            <v>Monitoring</v>
          </cell>
          <cell r="J1002" t="str">
            <v>Area Rising Minewater</v>
          </cell>
          <cell r="K1002">
            <v>37819</v>
          </cell>
          <cell r="M1002">
            <v>421861</v>
          </cell>
          <cell r="N1002">
            <v>299205</v>
          </cell>
          <cell r="O1002">
            <v>139</v>
          </cell>
          <cell r="P1002" t="str">
            <v>SP</v>
          </cell>
          <cell r="Q1002" t="str">
            <v>SP 21861 99205</v>
          </cell>
        </row>
        <row r="1003">
          <cell r="D1003">
            <v>417.1</v>
          </cell>
          <cell r="E1003" t="str">
            <v>Point A Discharge</v>
          </cell>
          <cell r="F1003" t="str">
            <v>Monitoring</v>
          </cell>
          <cell r="G1003" t="str">
            <v>Scotland</v>
          </cell>
          <cell r="H1003" t="str">
            <v>North Lanarkshire</v>
          </cell>
          <cell r="I1003" t="str">
            <v>Monitoring</v>
          </cell>
          <cell r="J1003" t="str">
            <v>Area Rising Minewater</v>
          </cell>
          <cell r="K1003">
            <v>36773</v>
          </cell>
          <cell r="M1003">
            <v>285512</v>
          </cell>
          <cell r="N1003">
            <v>657314</v>
          </cell>
          <cell r="O1003">
            <v>65</v>
          </cell>
          <cell r="P1003" t="str">
            <v>NS</v>
          </cell>
          <cell r="Q1003" t="str">
            <v>NS 85512 57314</v>
          </cell>
        </row>
        <row r="1004">
          <cell r="D1004">
            <v>417.2</v>
          </cell>
          <cell r="E1004" t="str">
            <v>Treated Discharge</v>
          </cell>
          <cell r="F1004" t="str">
            <v>Monitoring</v>
          </cell>
          <cell r="G1004" t="str">
            <v>Scotland</v>
          </cell>
          <cell r="H1004" t="str">
            <v>North Lanarkshire</v>
          </cell>
          <cell r="I1004" t="str">
            <v>Monitoring</v>
          </cell>
          <cell r="J1004" t="str">
            <v>Area Rising Minewater</v>
          </cell>
          <cell r="K1004">
            <v>36773</v>
          </cell>
          <cell r="M1004">
            <v>285354</v>
          </cell>
          <cell r="N1004">
            <v>657459</v>
          </cell>
          <cell r="O1004">
            <v>65</v>
          </cell>
          <cell r="P1004" t="str">
            <v>NS</v>
          </cell>
          <cell r="Q1004" t="str">
            <v>NS 85354 57459</v>
          </cell>
        </row>
        <row r="1005">
          <cell r="D1005">
            <v>417.3</v>
          </cell>
          <cell r="E1005" t="str">
            <v>No.1 North Shaft</v>
          </cell>
          <cell r="F1005" t="str">
            <v>Monitoring</v>
          </cell>
          <cell r="G1005" t="str">
            <v>Scotland</v>
          </cell>
          <cell r="H1005" t="str">
            <v>North Lanarkshire</v>
          </cell>
          <cell r="I1005" t="str">
            <v>Monitoring</v>
          </cell>
          <cell r="J1005" t="str">
            <v>Area Rising Minewater</v>
          </cell>
          <cell r="K1005">
            <v>36773</v>
          </cell>
          <cell r="L1005" t="str">
            <v>285657-001</v>
          </cell>
          <cell r="M1005">
            <v>285635</v>
          </cell>
          <cell r="N1005">
            <v>657076</v>
          </cell>
          <cell r="O1005">
            <v>65</v>
          </cell>
          <cell r="P1005" t="str">
            <v>NS</v>
          </cell>
          <cell r="Q1005" t="str">
            <v>NS 85635 57076</v>
          </cell>
        </row>
        <row r="1006">
          <cell r="D1006">
            <v>417.4</v>
          </cell>
          <cell r="E1006" t="str">
            <v>No.2 South Shaft</v>
          </cell>
          <cell r="F1006" t="str">
            <v>Monitoring</v>
          </cell>
          <cell r="G1006" t="str">
            <v>Scotland</v>
          </cell>
          <cell r="H1006" t="str">
            <v>North Lanarkshire</v>
          </cell>
          <cell r="I1006" t="str">
            <v>Monitoring</v>
          </cell>
          <cell r="J1006" t="str">
            <v>Area Rising Minewater</v>
          </cell>
          <cell r="K1006">
            <v>36773</v>
          </cell>
          <cell r="L1006" t="str">
            <v>285657-002</v>
          </cell>
          <cell r="M1006">
            <v>285642</v>
          </cell>
          <cell r="N1006">
            <v>657050</v>
          </cell>
          <cell r="O1006">
            <v>65</v>
          </cell>
          <cell r="P1006" t="str">
            <v>NS</v>
          </cell>
          <cell r="Q1006" t="str">
            <v>NS 85642 57050</v>
          </cell>
        </row>
        <row r="1007">
          <cell r="D1007">
            <v>477.1</v>
          </cell>
          <cell r="E1007" t="str">
            <v>No.1 Shaft</v>
          </cell>
          <cell r="F1007" t="str">
            <v>Monitoring</v>
          </cell>
          <cell r="G1007" t="str">
            <v>Scotland</v>
          </cell>
          <cell r="H1007" t="str">
            <v>Falkirk</v>
          </cell>
          <cell r="I1007" t="str">
            <v>Monitoring</v>
          </cell>
          <cell r="J1007" t="str">
            <v>Area Rising Minewater</v>
          </cell>
          <cell r="K1007">
            <v>36852</v>
          </cell>
          <cell r="L1007" t="str">
            <v>298681-002</v>
          </cell>
          <cell r="M1007">
            <v>298667</v>
          </cell>
          <cell r="N1007">
            <v>681213</v>
          </cell>
          <cell r="O1007">
            <v>65</v>
          </cell>
          <cell r="P1007" t="str">
            <v>NS</v>
          </cell>
          <cell r="Q1007" t="str">
            <v>NS 98667 81213</v>
          </cell>
        </row>
        <row r="1008">
          <cell r="D1008">
            <v>113.1</v>
          </cell>
          <cell r="E1008" t="str">
            <v>Tupton Drift Borehole</v>
          </cell>
          <cell r="F1008" t="str">
            <v>Monitoring</v>
          </cell>
          <cell r="G1008" t="str">
            <v>East Midlands</v>
          </cell>
          <cell r="H1008" t="str">
            <v>Upper Erewash Valley - Notts</v>
          </cell>
          <cell r="I1008" t="str">
            <v>Monitoring</v>
          </cell>
          <cell r="J1008" t="str">
            <v>Hazard H83</v>
          </cell>
          <cell r="K1008">
            <v>34820</v>
          </cell>
          <cell r="L1008" t="str">
            <v>450357-004 near</v>
          </cell>
          <cell r="M1008">
            <v>450537</v>
          </cell>
          <cell r="N1008">
            <v>357189</v>
          </cell>
          <cell r="O1008">
            <v>120</v>
          </cell>
          <cell r="P1008" t="str">
            <v>SK</v>
          </cell>
          <cell r="Q1008" t="str">
            <v>SK 50537 57189</v>
          </cell>
        </row>
        <row r="1009">
          <cell r="D1009">
            <v>113.2</v>
          </cell>
          <cell r="E1009" t="str">
            <v>High Main Drift</v>
          </cell>
          <cell r="F1009" t="str">
            <v>Monitoring</v>
          </cell>
          <cell r="G1009" t="str">
            <v>East Midlands</v>
          </cell>
          <cell r="H1009" t="str">
            <v>Upper Erewash Valley - Notts</v>
          </cell>
          <cell r="I1009" t="str">
            <v>Monitoring</v>
          </cell>
          <cell r="J1009" t="str">
            <v>Hazard H83</v>
          </cell>
          <cell r="K1009">
            <v>34820</v>
          </cell>
          <cell r="L1009" t="str">
            <v>450357-004</v>
          </cell>
          <cell r="M1009">
            <v>450414</v>
          </cell>
          <cell r="N1009">
            <v>356883</v>
          </cell>
          <cell r="O1009">
            <v>120</v>
          </cell>
          <cell r="P1009" t="str">
            <v>SK</v>
          </cell>
          <cell r="Q1009" t="str">
            <v>SK 50414 56883</v>
          </cell>
        </row>
        <row r="1010">
          <cell r="D1010">
            <v>122.1</v>
          </cell>
          <cell r="E1010" t="str">
            <v>No.2 Shaft / No.1 Vent</v>
          </cell>
          <cell r="F1010" t="str">
            <v>Monitoring</v>
          </cell>
          <cell r="G1010" t="str">
            <v>Yorkshire</v>
          </cell>
          <cell r="H1010" t="str">
            <v>Yorkshire Zone 8</v>
          </cell>
          <cell r="I1010" t="str">
            <v>Monitoring</v>
          </cell>
          <cell r="J1010" t="str">
            <v>Cars</v>
          </cell>
          <cell r="K1010">
            <v>35004</v>
          </cell>
          <cell r="L1010" t="str">
            <v>449382-002</v>
          </cell>
          <cell r="M1010">
            <v>449247</v>
          </cell>
          <cell r="N1010">
            <v>382701</v>
          </cell>
          <cell r="O1010">
            <v>111</v>
          </cell>
          <cell r="P1010" t="str">
            <v>SK</v>
          </cell>
          <cell r="Q1010" t="str">
            <v>SK 49247 82701</v>
          </cell>
        </row>
        <row r="1011">
          <cell r="D1011">
            <v>122.2</v>
          </cell>
          <cell r="E1011" t="str">
            <v>No.2 Shaft / No.2 Vent</v>
          </cell>
          <cell r="F1011" t="str">
            <v>Monitoring</v>
          </cell>
          <cell r="G1011" t="str">
            <v>Yorkshire</v>
          </cell>
          <cell r="H1011" t="str">
            <v>Yorkshire Zone 8</v>
          </cell>
          <cell r="I1011" t="str">
            <v>Monitoring</v>
          </cell>
          <cell r="J1011" t="str">
            <v>Cars</v>
          </cell>
          <cell r="K1011">
            <v>35004</v>
          </cell>
          <cell r="L1011" t="str">
            <v>449382-002</v>
          </cell>
          <cell r="M1011">
            <v>449247</v>
          </cell>
          <cell r="N1011">
            <v>382701</v>
          </cell>
          <cell r="O1011">
            <v>111</v>
          </cell>
          <cell r="P1011" t="str">
            <v>SK</v>
          </cell>
          <cell r="Q1011" t="str">
            <v>SK 49247 82701</v>
          </cell>
        </row>
        <row r="1012">
          <cell r="D1012">
            <v>478.1</v>
          </cell>
          <cell r="E1012" t="str">
            <v>Drift</v>
          </cell>
          <cell r="F1012" t="str">
            <v>Monitoring</v>
          </cell>
          <cell r="G1012" t="str">
            <v>Yorkshire</v>
          </cell>
          <cell r="H1012" t="str">
            <v>Yorkshire Zone 8</v>
          </cell>
          <cell r="I1012" t="str">
            <v>Monitoring</v>
          </cell>
          <cell r="J1012" t="str">
            <v>Hazard H2269</v>
          </cell>
          <cell r="K1012">
            <v>36852</v>
          </cell>
          <cell r="L1012" t="str">
            <v>449382-003</v>
          </cell>
          <cell r="M1012">
            <v>449156</v>
          </cell>
          <cell r="N1012">
            <v>382571</v>
          </cell>
          <cell r="O1012">
            <v>111</v>
          </cell>
          <cell r="P1012" t="str">
            <v>SK</v>
          </cell>
          <cell r="Q1012" t="str">
            <v>SK 49156 82571</v>
          </cell>
        </row>
        <row r="1013">
          <cell r="D1013">
            <v>341.3</v>
          </cell>
          <cell r="E1013" t="str">
            <v>South Drift B/H</v>
          </cell>
          <cell r="F1013" t="str">
            <v>Monitoring</v>
          </cell>
          <cell r="G1013" t="str">
            <v>Yorkshire</v>
          </cell>
          <cell r="H1013" t="str">
            <v>Yorkshire Zone 5</v>
          </cell>
          <cell r="I1013" t="str">
            <v>Public Safety</v>
          </cell>
          <cell r="J1013" t="str">
            <v>Hazard H1279</v>
          </cell>
          <cell r="K1013">
            <v>36161</v>
          </cell>
          <cell r="M1013">
            <v>433908</v>
          </cell>
          <cell r="N1013">
            <v>400414</v>
          </cell>
          <cell r="O1013">
            <v>110</v>
          </cell>
          <cell r="P1013" t="str">
            <v>SE</v>
          </cell>
          <cell r="Q1013" t="str">
            <v>SE 33908 00414</v>
          </cell>
        </row>
        <row r="1014">
          <cell r="D1014">
            <v>341.4</v>
          </cell>
          <cell r="E1014" t="str">
            <v>Birdwell Day Level</v>
          </cell>
          <cell r="F1014" t="str">
            <v>Monitoring</v>
          </cell>
          <cell r="G1014" t="str">
            <v>Yorkshire</v>
          </cell>
          <cell r="H1014" t="str">
            <v>Yorkshire Zone 5</v>
          </cell>
          <cell r="I1014" t="str">
            <v>Public Safety</v>
          </cell>
          <cell r="J1014" t="str">
            <v>Hazard H1279</v>
          </cell>
          <cell r="K1014">
            <v>36161</v>
          </cell>
          <cell r="L1014" t="str">
            <v>434400-004</v>
          </cell>
          <cell r="M1014">
            <v>434194</v>
          </cell>
          <cell r="N1014">
            <v>400874</v>
          </cell>
          <cell r="O1014">
            <v>110</v>
          </cell>
          <cell r="P1014" t="str">
            <v>SE</v>
          </cell>
          <cell r="Q1014" t="str">
            <v>SE 34194 00874</v>
          </cell>
        </row>
        <row r="1015">
          <cell r="D1015">
            <v>489.1</v>
          </cell>
          <cell r="E1015" t="str">
            <v>Shaft</v>
          </cell>
          <cell r="F1015" t="str">
            <v>Monitoring</v>
          </cell>
          <cell r="G1015" t="str">
            <v>North West</v>
          </cell>
          <cell r="H1015" t="str">
            <v>Tyldersley Irwell Zone</v>
          </cell>
          <cell r="I1015" t="str">
            <v>Monitoring</v>
          </cell>
          <cell r="J1015" t="str">
            <v>Area Rising Minewater</v>
          </cell>
          <cell r="K1015">
            <v>36929</v>
          </cell>
          <cell r="M1015">
            <v>374283</v>
          </cell>
          <cell r="N1015">
            <v>404072</v>
          </cell>
          <cell r="O1015">
            <v>109</v>
          </cell>
          <cell r="P1015" t="str">
            <v>SD</v>
          </cell>
          <cell r="Q1015" t="str">
            <v>SD 74283 04072</v>
          </cell>
        </row>
        <row r="1016">
          <cell r="D1016">
            <v>342.1</v>
          </cell>
          <cell r="E1016" t="str">
            <v>No.1 Shaft</v>
          </cell>
          <cell r="F1016" t="str">
            <v>Monitoring</v>
          </cell>
          <cell r="G1016" t="str">
            <v>North West</v>
          </cell>
          <cell r="H1016" t="str">
            <v>Wigan</v>
          </cell>
          <cell r="I1016" t="str">
            <v>Public Safety</v>
          </cell>
          <cell r="J1016" t="str">
            <v>Area Mine Gas Investigation</v>
          </cell>
          <cell r="K1016">
            <v>36192</v>
          </cell>
          <cell r="L1016" t="str">
            <v>361404-003</v>
          </cell>
          <cell r="M1016">
            <v>361799</v>
          </cell>
          <cell r="N1016">
            <v>404843</v>
          </cell>
          <cell r="O1016">
            <v>109</v>
          </cell>
          <cell r="P1016" t="str">
            <v>SD</v>
          </cell>
          <cell r="Q1016" t="str">
            <v>SD 61799 04843</v>
          </cell>
        </row>
        <row r="1017">
          <cell r="D1017">
            <v>342.2</v>
          </cell>
          <cell r="E1017" t="str">
            <v>No.2 Shaft</v>
          </cell>
          <cell r="F1017" t="str">
            <v>Monitoring</v>
          </cell>
          <cell r="G1017" t="str">
            <v>North West</v>
          </cell>
          <cell r="H1017" t="str">
            <v>Wigan</v>
          </cell>
          <cell r="I1017" t="str">
            <v>Public Safety</v>
          </cell>
          <cell r="J1017" t="str">
            <v>Area Mine Gas Investigation</v>
          </cell>
          <cell r="K1017">
            <v>36192</v>
          </cell>
          <cell r="L1017" t="str">
            <v>361404-001</v>
          </cell>
          <cell r="M1017">
            <v>361763</v>
          </cell>
          <cell r="N1017">
            <v>404860</v>
          </cell>
          <cell r="O1017">
            <v>109</v>
          </cell>
          <cell r="P1017" t="str">
            <v>SD</v>
          </cell>
          <cell r="Q1017" t="str">
            <v>SD 61763 04860</v>
          </cell>
        </row>
        <row r="1018">
          <cell r="D1018">
            <v>342.3</v>
          </cell>
          <cell r="E1018" t="str">
            <v>No.3 Shaft</v>
          </cell>
          <cell r="F1018" t="str">
            <v>Monitoring</v>
          </cell>
          <cell r="G1018" t="str">
            <v>North West</v>
          </cell>
          <cell r="H1018" t="str">
            <v>Wigan</v>
          </cell>
          <cell r="I1018" t="str">
            <v>Public Safety</v>
          </cell>
          <cell r="J1018" t="str">
            <v>Area Mine Gas Investigation</v>
          </cell>
          <cell r="K1018">
            <v>36192</v>
          </cell>
          <cell r="L1018" t="str">
            <v>361404-004</v>
          </cell>
          <cell r="M1018">
            <v>361784</v>
          </cell>
          <cell r="N1018">
            <v>404821</v>
          </cell>
          <cell r="O1018">
            <v>109</v>
          </cell>
          <cell r="P1018" t="str">
            <v>SD</v>
          </cell>
          <cell r="Q1018" t="str">
            <v>SD 61784 04821</v>
          </cell>
        </row>
        <row r="1019">
          <cell r="D1019">
            <v>342.4</v>
          </cell>
          <cell r="E1019" t="str">
            <v>No.4 Shaft</v>
          </cell>
          <cell r="F1019" t="str">
            <v>Monitoring</v>
          </cell>
          <cell r="G1019" t="str">
            <v>North West</v>
          </cell>
          <cell r="H1019" t="str">
            <v>Wigan</v>
          </cell>
          <cell r="I1019" t="str">
            <v>Public Safety</v>
          </cell>
          <cell r="J1019" t="str">
            <v>Area Mine Gas Investigation</v>
          </cell>
          <cell r="K1019">
            <v>36192</v>
          </cell>
          <cell r="L1019" t="str">
            <v>361404-002</v>
          </cell>
          <cell r="M1019">
            <v>361771</v>
          </cell>
          <cell r="N1019">
            <v>404831</v>
          </cell>
          <cell r="O1019">
            <v>109</v>
          </cell>
          <cell r="P1019" t="str">
            <v>SD</v>
          </cell>
          <cell r="Q1019" t="str">
            <v>SD 61771 04831</v>
          </cell>
        </row>
        <row r="1020">
          <cell r="D1020">
            <v>526.1</v>
          </cell>
          <cell r="E1020" t="str">
            <v>Dock Mine</v>
          </cell>
          <cell r="F1020" t="str">
            <v>Monitoring</v>
          </cell>
          <cell r="G1020" t="str">
            <v>Scotland</v>
          </cell>
          <cell r="H1020" t="str">
            <v>East Fife</v>
          </cell>
          <cell r="I1020" t="str">
            <v>Public Safety</v>
          </cell>
          <cell r="J1020" t="str">
            <v>Area Rising Minewater</v>
          </cell>
          <cell r="K1020">
            <v>37104</v>
          </cell>
          <cell r="L1020" t="str">
            <v>330692-001</v>
          </cell>
          <cell r="M1020">
            <v>330175</v>
          </cell>
          <cell r="N1020">
            <v>692896</v>
          </cell>
          <cell r="O1020">
            <v>59</v>
          </cell>
          <cell r="P1020" t="str">
            <v>NT</v>
          </cell>
          <cell r="Q1020" t="str">
            <v>NT 30175 92896</v>
          </cell>
        </row>
        <row r="1021">
          <cell r="D1021">
            <v>389.1</v>
          </cell>
          <cell r="E1021" t="str">
            <v>River Level</v>
          </cell>
          <cell r="F1021" t="str">
            <v>Monitoring</v>
          </cell>
          <cell r="G1021" t="str">
            <v>East Midlands</v>
          </cell>
          <cell r="H1021" t="str">
            <v>Goyt Valley</v>
          </cell>
          <cell r="I1021" t="str">
            <v>Monitoring</v>
          </cell>
          <cell r="J1021" t="str">
            <v>Hazard E756</v>
          </cell>
          <cell r="K1021">
            <v>36281</v>
          </cell>
          <cell r="L1021" t="str">
            <v>401383-001</v>
          </cell>
          <cell r="M1021">
            <v>401012</v>
          </cell>
          <cell r="N1021">
            <v>383862</v>
          </cell>
          <cell r="O1021">
            <v>110</v>
          </cell>
          <cell r="P1021" t="str">
            <v>SK</v>
          </cell>
          <cell r="Q1021" t="str">
            <v>SK 01012 83862</v>
          </cell>
        </row>
        <row r="1022">
          <cell r="D1022">
            <v>389.2</v>
          </cell>
          <cell r="E1022" t="str">
            <v>Furnace Shaft</v>
          </cell>
          <cell r="F1022" t="str">
            <v>Monitoring</v>
          </cell>
          <cell r="G1022" t="str">
            <v>East Midlands</v>
          </cell>
          <cell r="H1022" t="str">
            <v>Goyt Valley</v>
          </cell>
          <cell r="I1022" t="str">
            <v>Monitoring</v>
          </cell>
          <cell r="J1022" t="str">
            <v>Hazard E756</v>
          </cell>
          <cell r="K1022">
            <v>36281</v>
          </cell>
          <cell r="M1022">
            <v>401600</v>
          </cell>
          <cell r="N1022">
            <v>383900</v>
          </cell>
          <cell r="O1022">
            <v>110</v>
          </cell>
          <cell r="P1022" t="str">
            <v>SK</v>
          </cell>
          <cell r="Q1022" t="str">
            <v>SK 01600 83900</v>
          </cell>
        </row>
        <row r="1023">
          <cell r="D1023">
            <v>45.1</v>
          </cell>
          <cell r="E1023" t="str">
            <v>Shaft</v>
          </cell>
          <cell r="F1023" t="str">
            <v>Monitoring</v>
          </cell>
          <cell r="G1023" t="str">
            <v>North East</v>
          </cell>
          <cell r="H1023" t="str">
            <v>Gaunless Valley</v>
          </cell>
          <cell r="I1023" t="str">
            <v>Monitoring</v>
          </cell>
          <cell r="J1023" t="str">
            <v>Cars</v>
          </cell>
          <cell r="K1023">
            <v>34608</v>
          </cell>
          <cell r="L1023" t="str">
            <v>419525-004</v>
          </cell>
          <cell r="M1023">
            <v>419370</v>
          </cell>
          <cell r="N1023">
            <v>525530</v>
          </cell>
          <cell r="O1023">
            <v>92</v>
          </cell>
          <cell r="P1023" t="str">
            <v>NZ</v>
          </cell>
          <cell r="Q1023" t="str">
            <v>NZ 19370 25530</v>
          </cell>
        </row>
        <row r="1024">
          <cell r="D1024">
            <v>608.1</v>
          </cell>
          <cell r="E1024" t="str">
            <v>Pump sump</v>
          </cell>
          <cell r="F1024" t="str">
            <v>Pumped Passive</v>
          </cell>
          <cell r="G1024" t="str">
            <v>North East</v>
          </cell>
          <cell r="H1024" t="str">
            <v>South Tyne</v>
          </cell>
          <cell r="I1024" t="str">
            <v>Mine Water Treatment</v>
          </cell>
          <cell r="J1024" t="str">
            <v>Coal Authority Minewater Programme</v>
          </cell>
          <cell r="K1024">
            <v>39022</v>
          </cell>
          <cell r="M1024">
            <v>367415</v>
          </cell>
          <cell r="N1024">
            <v>559535</v>
          </cell>
          <cell r="O1024">
            <v>86</v>
          </cell>
          <cell r="P1024" t="str">
            <v>NY</v>
          </cell>
          <cell r="Q1024" t="str">
            <v>NY 67415 59535</v>
          </cell>
        </row>
        <row r="1025">
          <cell r="D1025">
            <v>608.20000000000005</v>
          </cell>
          <cell r="E1025" t="str">
            <v>Reed Beds 4 in series</v>
          </cell>
          <cell r="F1025" t="str">
            <v>Pumped Passive</v>
          </cell>
          <cell r="G1025" t="str">
            <v>North East</v>
          </cell>
          <cell r="H1025" t="str">
            <v>South Tyne</v>
          </cell>
          <cell r="I1025" t="str">
            <v>Mine Water Treatment</v>
          </cell>
          <cell r="J1025" t="str">
            <v>Coal Authority Minewater Programme</v>
          </cell>
          <cell r="K1025">
            <v>39022</v>
          </cell>
          <cell r="M1025">
            <v>367480</v>
          </cell>
          <cell r="N1025">
            <v>559620</v>
          </cell>
          <cell r="O1025">
            <v>86</v>
          </cell>
          <cell r="P1025" t="str">
            <v>NY</v>
          </cell>
          <cell r="Q1025" t="str">
            <v>NY 67480 59620</v>
          </cell>
        </row>
        <row r="1026">
          <cell r="D1026">
            <v>608.29999999999995</v>
          </cell>
          <cell r="E1026" t="str">
            <v>Consented Discharge vnotch weir</v>
          </cell>
          <cell r="F1026" t="str">
            <v>Pumped Passive</v>
          </cell>
          <cell r="G1026" t="str">
            <v>North East</v>
          </cell>
          <cell r="H1026" t="str">
            <v>South Tyne</v>
          </cell>
          <cell r="I1026" t="str">
            <v>Mine Water Treatment</v>
          </cell>
          <cell r="J1026" t="str">
            <v>Coal Authority Minewater Programme</v>
          </cell>
          <cell r="K1026">
            <v>39022</v>
          </cell>
          <cell r="M1026">
            <v>367510</v>
          </cell>
          <cell r="N1026">
            <v>559700</v>
          </cell>
          <cell r="O1026">
            <v>86</v>
          </cell>
          <cell r="P1026" t="str">
            <v>NY</v>
          </cell>
          <cell r="Q1026" t="str">
            <v>NY 67510 59700</v>
          </cell>
        </row>
        <row r="1027">
          <cell r="D1027">
            <v>608.4</v>
          </cell>
          <cell r="E1027" t="str">
            <v>Emergency overflow from old discharge pipe by Black Brook</v>
          </cell>
          <cell r="F1027" t="str">
            <v>Pumped Passive</v>
          </cell>
          <cell r="G1027" t="str">
            <v>North East</v>
          </cell>
          <cell r="H1027" t="str">
            <v>South Tyne</v>
          </cell>
          <cell r="I1027" t="str">
            <v>Mine Water Treatment</v>
          </cell>
          <cell r="J1027" t="str">
            <v>Coal Authority Minewater Programme</v>
          </cell>
          <cell r="K1027">
            <v>37687</v>
          </cell>
          <cell r="M1027">
            <v>367350</v>
          </cell>
          <cell r="N1027">
            <v>559720</v>
          </cell>
          <cell r="O1027">
            <v>86</v>
          </cell>
          <cell r="P1027" t="str">
            <v>NY</v>
          </cell>
          <cell r="Q1027" t="str">
            <v>NY 67350 59720</v>
          </cell>
        </row>
        <row r="1028">
          <cell r="D1028">
            <v>608.5</v>
          </cell>
          <cell r="E1028" t="str">
            <v>Coanwood Discharge</v>
          </cell>
          <cell r="F1028" t="str">
            <v>Pumped Passive</v>
          </cell>
          <cell r="G1028" t="str">
            <v>North East</v>
          </cell>
          <cell r="H1028" t="str">
            <v>South Tyne</v>
          </cell>
          <cell r="I1028" t="str">
            <v>Monitoring</v>
          </cell>
          <cell r="J1028" t="str">
            <v>Coal Authority Minewater Programme</v>
          </cell>
          <cell r="K1028">
            <v>37687</v>
          </cell>
          <cell r="M1028">
            <v>367720</v>
          </cell>
          <cell r="N1028">
            <v>559367</v>
          </cell>
          <cell r="O1028">
            <v>86</v>
          </cell>
          <cell r="P1028" t="str">
            <v>NY</v>
          </cell>
          <cell r="Q1028" t="str">
            <v>NY 67720 59367</v>
          </cell>
        </row>
        <row r="1029">
          <cell r="D1029">
            <v>608.6</v>
          </cell>
          <cell r="E1029" t="str">
            <v>Mid-Tyne Drift</v>
          </cell>
          <cell r="F1029" t="str">
            <v>Pumped Passive</v>
          </cell>
          <cell r="G1029" t="str">
            <v>North East</v>
          </cell>
          <cell r="H1029" t="str">
            <v>South Tyne</v>
          </cell>
          <cell r="I1029" t="str">
            <v>Monitoring</v>
          </cell>
          <cell r="J1029" t="str">
            <v>Coal Authority Minewater Programme</v>
          </cell>
          <cell r="K1029">
            <v>37687</v>
          </cell>
          <cell r="L1029" t="str">
            <v>367559-001 205m away</v>
          </cell>
          <cell r="M1029">
            <v>367335</v>
          </cell>
          <cell r="N1029">
            <v>558993</v>
          </cell>
          <cell r="O1029">
            <v>86</v>
          </cell>
          <cell r="P1029" t="str">
            <v>NY</v>
          </cell>
          <cell r="Q1029" t="str">
            <v>NY 67335 58993</v>
          </cell>
        </row>
        <row r="1030">
          <cell r="D1030">
            <v>608.70000000000005</v>
          </cell>
          <cell r="E1030" t="str">
            <v>Reed Bed 1 Outflow</v>
          </cell>
          <cell r="F1030" t="str">
            <v>Pumped Passive</v>
          </cell>
          <cell r="G1030" t="str">
            <v>North East</v>
          </cell>
          <cell r="H1030" t="str">
            <v>South Tyne</v>
          </cell>
          <cell r="I1030" t="str">
            <v>Monitoring</v>
          </cell>
          <cell r="J1030" t="str">
            <v>Coal Authority Minewater Programme</v>
          </cell>
          <cell r="K1030">
            <v>37687</v>
          </cell>
          <cell r="M1030">
            <v>367440</v>
          </cell>
          <cell r="N1030">
            <v>559585</v>
          </cell>
          <cell r="O1030">
            <v>86</v>
          </cell>
          <cell r="P1030" t="str">
            <v>NY</v>
          </cell>
          <cell r="Q1030" t="str">
            <v>NY 67440 59585</v>
          </cell>
        </row>
        <row r="1031">
          <cell r="D1031">
            <v>608.9</v>
          </cell>
          <cell r="E1031" t="str">
            <v>Reed Bed 2 Outflow</v>
          </cell>
          <cell r="F1031" t="str">
            <v>Pumped Passive</v>
          </cell>
          <cell r="G1031" t="str">
            <v>North East</v>
          </cell>
          <cell r="H1031" t="str">
            <v>South Tyne</v>
          </cell>
          <cell r="I1031" t="str">
            <v>Monitoring</v>
          </cell>
          <cell r="J1031" t="str">
            <v>Coal Authority Minewater Programme</v>
          </cell>
          <cell r="K1031">
            <v>37687</v>
          </cell>
          <cell r="M1031">
            <v>367470</v>
          </cell>
          <cell r="N1031">
            <v>559610</v>
          </cell>
          <cell r="O1031">
            <v>86</v>
          </cell>
          <cell r="P1031" t="str">
            <v>NY</v>
          </cell>
          <cell r="Q1031" t="str">
            <v>NY 67470 59610</v>
          </cell>
        </row>
        <row r="1032">
          <cell r="D1032">
            <v>608.91</v>
          </cell>
          <cell r="E1032" t="str">
            <v>Reed Bed 3 Outflow</v>
          </cell>
          <cell r="F1032" t="str">
            <v>Pumped Passive</v>
          </cell>
          <cell r="G1032" t="str">
            <v>North East</v>
          </cell>
          <cell r="H1032" t="str">
            <v>South Tyne</v>
          </cell>
          <cell r="I1032" t="str">
            <v>Monitoring</v>
          </cell>
          <cell r="J1032" t="str">
            <v>Coal Authority Minewater Programme</v>
          </cell>
          <cell r="K1032">
            <v>37687</v>
          </cell>
          <cell r="M1032">
            <v>367500</v>
          </cell>
          <cell r="N1032">
            <v>559640</v>
          </cell>
          <cell r="O1032">
            <v>86</v>
          </cell>
          <cell r="P1032" t="str">
            <v>NY</v>
          </cell>
          <cell r="Q1032" t="str">
            <v>NY 67500 59640</v>
          </cell>
        </row>
        <row r="1033">
          <cell r="D1033">
            <v>608.91999999999996</v>
          </cell>
          <cell r="E1033" t="str">
            <v>Emergency overflow (old discharge pipe)</v>
          </cell>
          <cell r="F1033" t="str">
            <v>Pumped Passive</v>
          </cell>
          <cell r="G1033" t="str">
            <v>North East</v>
          </cell>
          <cell r="H1033" t="str">
            <v>South Tyne</v>
          </cell>
          <cell r="I1033" t="str">
            <v>Monitoring</v>
          </cell>
          <cell r="J1033" t="str">
            <v>Coal Authority Minewater Programme</v>
          </cell>
          <cell r="K1033">
            <v>37687</v>
          </cell>
          <cell r="M1033">
            <v>367400</v>
          </cell>
          <cell r="N1033">
            <v>559600</v>
          </cell>
          <cell r="O1033">
            <v>86</v>
          </cell>
          <cell r="P1033" t="str">
            <v>NY</v>
          </cell>
          <cell r="Q1033" t="str">
            <v>NY 67400 59600</v>
          </cell>
        </row>
        <row r="1034">
          <cell r="D1034">
            <v>688.1</v>
          </cell>
          <cell r="E1034" t="str">
            <v>Inlet Manifolds</v>
          </cell>
          <cell r="F1034" t="str">
            <v>Pumped Passive</v>
          </cell>
          <cell r="G1034" t="str">
            <v>North East</v>
          </cell>
          <cell r="H1034" t="str">
            <v>Team Valley</v>
          </cell>
          <cell r="I1034" t="str">
            <v>Mine Water Treatment</v>
          </cell>
          <cell r="J1034" t="str">
            <v>Coal Authority Minewater Programme</v>
          </cell>
          <cell r="M1034">
            <v>425620</v>
          </cell>
          <cell r="N1034">
            <v>556740</v>
          </cell>
          <cell r="O1034">
            <v>88</v>
          </cell>
          <cell r="P1034" t="str">
            <v>NZ</v>
          </cell>
          <cell r="Q1034" t="str">
            <v>NZ 25620 56740</v>
          </cell>
        </row>
        <row r="1035">
          <cell r="D1035">
            <v>688.2</v>
          </cell>
          <cell r="E1035" t="str">
            <v>North Reed Beds</v>
          </cell>
          <cell r="F1035" t="str">
            <v>Pumped Passive</v>
          </cell>
          <cell r="G1035" t="str">
            <v>North East</v>
          </cell>
          <cell r="H1035" t="str">
            <v>Team Valley</v>
          </cell>
          <cell r="I1035" t="str">
            <v>Mine Water Treatment</v>
          </cell>
          <cell r="J1035" t="str">
            <v>Coal Authority Minewater Programme</v>
          </cell>
          <cell r="M1035">
            <v>425750</v>
          </cell>
          <cell r="N1035">
            <v>556860</v>
          </cell>
          <cell r="O1035">
            <v>88</v>
          </cell>
          <cell r="P1035" t="str">
            <v>NZ</v>
          </cell>
          <cell r="Q1035" t="str">
            <v>NZ 25750 56860</v>
          </cell>
        </row>
        <row r="1036">
          <cell r="D1036">
            <v>688.3</v>
          </cell>
          <cell r="E1036" t="str">
            <v>North Consented Discharge</v>
          </cell>
          <cell r="F1036" t="str">
            <v>Pumped Passive</v>
          </cell>
          <cell r="G1036" t="str">
            <v>North East</v>
          </cell>
          <cell r="H1036" t="str">
            <v>Team Valley</v>
          </cell>
          <cell r="I1036" t="str">
            <v>Mine Water Treatment</v>
          </cell>
          <cell r="J1036" t="str">
            <v>Coal Authority Minewater Programme</v>
          </cell>
          <cell r="M1036">
            <v>425830</v>
          </cell>
          <cell r="N1036">
            <v>556970</v>
          </cell>
          <cell r="O1036">
            <v>88</v>
          </cell>
          <cell r="P1036" t="str">
            <v>NZ</v>
          </cell>
          <cell r="Q1036" t="str">
            <v>NZ 25830 56970</v>
          </cell>
        </row>
        <row r="1037">
          <cell r="D1037">
            <v>688.4</v>
          </cell>
          <cell r="E1037" t="str">
            <v>South Reed Beds</v>
          </cell>
          <cell r="F1037" t="str">
            <v>Pumped Passive</v>
          </cell>
          <cell r="G1037" t="str">
            <v>North East</v>
          </cell>
          <cell r="H1037" t="str">
            <v>Team Valley</v>
          </cell>
          <cell r="I1037" t="str">
            <v>Mine Water Treatment</v>
          </cell>
          <cell r="J1037" t="str">
            <v>Coal Authority Minewater Programme</v>
          </cell>
          <cell r="M1037">
            <v>425780</v>
          </cell>
          <cell r="N1037">
            <v>556710</v>
          </cell>
          <cell r="O1037">
            <v>88</v>
          </cell>
          <cell r="P1037" t="str">
            <v>NZ</v>
          </cell>
          <cell r="Q1037" t="str">
            <v>NZ 25780 56710</v>
          </cell>
        </row>
        <row r="1038">
          <cell r="D1038">
            <v>688.5</v>
          </cell>
          <cell r="E1038" t="str">
            <v>South Consented Discharge</v>
          </cell>
          <cell r="F1038" t="str">
            <v>Pumped Passive</v>
          </cell>
          <cell r="G1038" t="str">
            <v>North East</v>
          </cell>
          <cell r="H1038" t="str">
            <v>Team Valley</v>
          </cell>
          <cell r="I1038" t="str">
            <v>Mine Water Treatment</v>
          </cell>
          <cell r="J1038" t="str">
            <v>Coal Authority Minewater Programme</v>
          </cell>
          <cell r="M1038">
            <v>425970</v>
          </cell>
          <cell r="N1038">
            <v>556780</v>
          </cell>
          <cell r="O1038">
            <v>88</v>
          </cell>
          <cell r="P1038" t="str">
            <v>NZ</v>
          </cell>
          <cell r="Q1038" t="str">
            <v>NZ 25970 56780</v>
          </cell>
        </row>
        <row r="1039">
          <cell r="D1039">
            <v>238.1</v>
          </cell>
          <cell r="E1039" t="str">
            <v>Park Lane No.1 Shaft</v>
          </cell>
          <cell r="F1039" t="str">
            <v>Monitoring</v>
          </cell>
          <cell r="G1039" t="str">
            <v>North West</v>
          </cell>
          <cell r="H1039" t="str">
            <v>Wigan - River Douglas</v>
          </cell>
          <cell r="I1039" t="str">
            <v>Monitoring</v>
          </cell>
          <cell r="J1039" t="str">
            <v>Hazard E463</v>
          </cell>
          <cell r="K1039">
            <v>35704</v>
          </cell>
          <cell r="L1039" t="str">
            <v>357401-004</v>
          </cell>
          <cell r="M1039">
            <v>357064</v>
          </cell>
          <cell r="N1039">
            <v>401876</v>
          </cell>
          <cell r="O1039">
            <v>108</v>
          </cell>
          <cell r="P1039" t="str">
            <v>SD</v>
          </cell>
          <cell r="Q1039" t="str">
            <v>SD 57064 01876</v>
          </cell>
        </row>
        <row r="1040">
          <cell r="D1040">
            <v>238.2</v>
          </cell>
          <cell r="E1040" t="str">
            <v>Park Lane No.2 Shaft</v>
          </cell>
          <cell r="F1040" t="str">
            <v>Monitoring</v>
          </cell>
          <cell r="G1040" t="str">
            <v>North West</v>
          </cell>
          <cell r="H1040" t="str">
            <v>Wigan - River Douglas</v>
          </cell>
          <cell r="I1040" t="str">
            <v>Monitoring</v>
          </cell>
          <cell r="J1040" t="str">
            <v>Hazard E463</v>
          </cell>
          <cell r="K1040">
            <v>35704</v>
          </cell>
          <cell r="L1040" t="str">
            <v>357401-005</v>
          </cell>
          <cell r="M1040">
            <v>357130</v>
          </cell>
          <cell r="N1040">
            <v>401866</v>
          </cell>
          <cell r="O1040">
            <v>108</v>
          </cell>
          <cell r="P1040" t="str">
            <v>SD</v>
          </cell>
          <cell r="Q1040" t="str">
            <v>SD 57130 01866</v>
          </cell>
        </row>
        <row r="1041">
          <cell r="D1041">
            <v>238.3</v>
          </cell>
          <cell r="E1041" t="str">
            <v>Park Lane No.3 Shaft</v>
          </cell>
          <cell r="F1041" t="str">
            <v>Monitoring</v>
          </cell>
          <cell r="G1041" t="str">
            <v>North West</v>
          </cell>
          <cell r="H1041" t="str">
            <v>Wigan - River Douglas</v>
          </cell>
          <cell r="I1041" t="str">
            <v>Monitoring</v>
          </cell>
          <cell r="J1041" t="str">
            <v>Hazard E463</v>
          </cell>
          <cell r="K1041">
            <v>35704</v>
          </cell>
          <cell r="L1041" t="str">
            <v>357401-006</v>
          </cell>
          <cell r="M1041">
            <v>357065</v>
          </cell>
          <cell r="N1041">
            <v>401840</v>
          </cell>
          <cell r="O1041">
            <v>108</v>
          </cell>
          <cell r="P1041" t="str">
            <v>SD</v>
          </cell>
          <cell r="Q1041" t="str">
            <v>SD 57065 01840</v>
          </cell>
        </row>
        <row r="1042">
          <cell r="D1042">
            <v>238.4</v>
          </cell>
          <cell r="E1042" t="str">
            <v>Park Lane No.4 Shaft</v>
          </cell>
          <cell r="F1042" t="str">
            <v>Monitoring</v>
          </cell>
          <cell r="G1042" t="str">
            <v>North West</v>
          </cell>
          <cell r="H1042" t="str">
            <v>Wigan - River Douglas</v>
          </cell>
          <cell r="I1042" t="str">
            <v>Monitoring</v>
          </cell>
          <cell r="J1042" t="str">
            <v>Hazard E463</v>
          </cell>
          <cell r="K1042">
            <v>35704</v>
          </cell>
          <cell r="L1042" t="str">
            <v>357401-010</v>
          </cell>
          <cell r="M1042">
            <v>357124</v>
          </cell>
          <cell r="N1042">
            <v>401833</v>
          </cell>
          <cell r="O1042">
            <v>108</v>
          </cell>
          <cell r="P1042" t="str">
            <v>SD</v>
          </cell>
          <cell r="Q1042" t="str">
            <v>SD 57124 01833</v>
          </cell>
        </row>
        <row r="1043">
          <cell r="D1043">
            <v>238.5</v>
          </cell>
          <cell r="E1043" t="str">
            <v>Ince 4Ft Uc Shaft</v>
          </cell>
          <cell r="F1043" t="str">
            <v>Monitoring</v>
          </cell>
          <cell r="G1043" t="str">
            <v>North West</v>
          </cell>
          <cell r="H1043" t="str">
            <v>Wigan - River Douglas</v>
          </cell>
          <cell r="I1043" t="str">
            <v>Monitoring</v>
          </cell>
          <cell r="J1043" t="str">
            <v>Hazard E463</v>
          </cell>
          <cell r="K1043">
            <v>35704</v>
          </cell>
          <cell r="L1043" t="str">
            <v>357401-007</v>
          </cell>
          <cell r="M1043">
            <v>357061</v>
          </cell>
          <cell r="N1043">
            <v>401828</v>
          </cell>
          <cell r="O1043">
            <v>108</v>
          </cell>
          <cell r="P1043" t="str">
            <v>SD</v>
          </cell>
          <cell r="Q1043" t="str">
            <v>SD 57061 01828</v>
          </cell>
        </row>
        <row r="1044">
          <cell r="D1044">
            <v>238.6</v>
          </cell>
          <cell r="E1044" t="str">
            <v>Pemberton 4Ft Uc Shaft</v>
          </cell>
          <cell r="F1044" t="str">
            <v>Monitoring</v>
          </cell>
          <cell r="G1044" t="str">
            <v>North West</v>
          </cell>
          <cell r="H1044" t="str">
            <v>Wigan - River Douglas</v>
          </cell>
          <cell r="I1044" t="str">
            <v>Monitoring</v>
          </cell>
          <cell r="J1044" t="str">
            <v>Hazard E463</v>
          </cell>
          <cell r="K1044">
            <v>35704</v>
          </cell>
          <cell r="L1044" t="str">
            <v>357401-008</v>
          </cell>
          <cell r="M1044">
            <v>357059</v>
          </cell>
          <cell r="N1044">
            <v>401815</v>
          </cell>
          <cell r="O1044">
            <v>108</v>
          </cell>
          <cell r="P1044" t="str">
            <v>SD</v>
          </cell>
          <cell r="Q1044" t="str">
            <v>SD 57059 01815</v>
          </cell>
        </row>
        <row r="1045">
          <cell r="D1045">
            <v>451.1</v>
          </cell>
          <cell r="E1045" t="str">
            <v>No.7 Shaft</v>
          </cell>
          <cell r="F1045" t="str">
            <v>Monitoring</v>
          </cell>
          <cell r="G1045" t="str">
            <v>East Midlands</v>
          </cell>
          <cell r="H1045" t="str">
            <v>Upper Erewash Valley - Notts</v>
          </cell>
          <cell r="I1045" t="str">
            <v>Monitoring</v>
          </cell>
          <cell r="J1045" t="str">
            <v>Area Rising Minewater</v>
          </cell>
          <cell r="K1045">
            <v>36691</v>
          </cell>
          <cell r="L1045" t="str">
            <v>447355-002</v>
          </cell>
          <cell r="M1045">
            <v>447468</v>
          </cell>
          <cell r="N1045">
            <v>355059</v>
          </cell>
          <cell r="O1045">
            <v>120</v>
          </cell>
          <cell r="P1045" t="str">
            <v>SK</v>
          </cell>
          <cell r="Q1045" t="str">
            <v>SK 47468 55059</v>
          </cell>
        </row>
        <row r="1046">
          <cell r="D1046">
            <v>451.2</v>
          </cell>
          <cell r="E1046" t="str">
            <v>No.8 Shaft</v>
          </cell>
          <cell r="F1046" t="str">
            <v>Monitoring</v>
          </cell>
          <cell r="G1046" t="str">
            <v>East Midlands</v>
          </cell>
          <cell r="H1046" t="str">
            <v>Upper Erewash Valley - Notts</v>
          </cell>
          <cell r="I1046" t="str">
            <v>Monitoring</v>
          </cell>
          <cell r="J1046" t="str">
            <v>Area Rising Minewater</v>
          </cell>
          <cell r="K1046">
            <v>36691</v>
          </cell>
          <cell r="L1046" t="str">
            <v>447355-001</v>
          </cell>
          <cell r="M1046">
            <v>447494</v>
          </cell>
          <cell r="N1046">
            <v>355063</v>
          </cell>
          <cell r="O1046">
            <v>120</v>
          </cell>
          <cell r="P1046" t="str">
            <v>SK</v>
          </cell>
          <cell r="Q1046" t="str">
            <v>SK 47494 55063</v>
          </cell>
        </row>
        <row r="1047">
          <cell r="D1047">
            <v>761.1</v>
          </cell>
          <cell r="E1047" t="str">
            <v>No1 Pumping Shaft</v>
          </cell>
          <cell r="F1047" t="str">
            <v>Monitoring</v>
          </cell>
          <cell r="G1047" t="str">
            <v>East Midlands</v>
          </cell>
          <cell r="H1047" t="str">
            <v>North Nottinghamshire</v>
          </cell>
          <cell r="I1047" t="str">
            <v>Monitoring</v>
          </cell>
          <cell r="J1047" t="str">
            <v>Area Rising</v>
          </cell>
          <cell r="K1047">
            <v>40182</v>
          </cell>
          <cell r="L1047" t="str">
            <v>452370-001</v>
          </cell>
          <cell r="M1047">
            <v>452915</v>
          </cell>
          <cell r="N1047">
            <v>370692</v>
          </cell>
          <cell r="O1047">
            <v>128</v>
          </cell>
          <cell r="P1047" t="str">
            <v>SK</v>
          </cell>
          <cell r="Q1047" t="str">
            <v>SK 52915 70692</v>
          </cell>
        </row>
        <row r="1048">
          <cell r="D1048">
            <v>610.1</v>
          </cell>
          <cell r="E1048" t="str">
            <v>Upwelling</v>
          </cell>
          <cell r="F1048" t="str">
            <v>Passive</v>
          </cell>
          <cell r="G1048" t="str">
            <v>Scotland</v>
          </cell>
          <cell r="H1048" t="str">
            <v>East Fife</v>
          </cell>
          <cell r="I1048" t="str">
            <v>Mine Water Treatment</v>
          </cell>
          <cell r="J1048" t="str">
            <v>Coal Authority Minewater Programme</v>
          </cell>
          <cell r="K1048">
            <v>37687</v>
          </cell>
          <cell r="M1048">
            <v>346460</v>
          </cell>
          <cell r="N1048">
            <v>706300</v>
          </cell>
          <cell r="O1048">
            <v>59</v>
          </cell>
          <cell r="P1048" t="str">
            <v>NO</v>
          </cell>
          <cell r="Q1048" t="str">
            <v>NO 46460 06300</v>
          </cell>
        </row>
        <row r="1049">
          <cell r="D1049">
            <v>610.20000000000005</v>
          </cell>
          <cell r="E1049" t="str">
            <v>Pond And Reed Beds</v>
          </cell>
          <cell r="F1049" t="str">
            <v>Passive</v>
          </cell>
          <cell r="G1049" t="str">
            <v>Scotland</v>
          </cell>
          <cell r="H1049" t="str">
            <v>East Fife</v>
          </cell>
          <cell r="I1049" t="str">
            <v>Mine Water Treatment</v>
          </cell>
          <cell r="J1049" t="str">
            <v>Coal Authority Minewater Programme</v>
          </cell>
          <cell r="K1049">
            <v>37687</v>
          </cell>
          <cell r="M1049">
            <v>346500</v>
          </cell>
          <cell r="N1049">
            <v>706100</v>
          </cell>
          <cell r="O1049">
            <v>59</v>
          </cell>
          <cell r="P1049" t="str">
            <v>NO</v>
          </cell>
          <cell r="Q1049" t="str">
            <v>NO 46500 06100</v>
          </cell>
        </row>
        <row r="1050">
          <cell r="D1050">
            <v>610.29999999999995</v>
          </cell>
          <cell r="E1050" t="str">
            <v>Consented Discharge</v>
          </cell>
          <cell r="F1050" t="str">
            <v>Passive</v>
          </cell>
          <cell r="G1050" t="str">
            <v>Scotland</v>
          </cell>
          <cell r="H1050" t="str">
            <v>East Fife</v>
          </cell>
          <cell r="I1050" t="str">
            <v>Mine Water Treatment</v>
          </cell>
          <cell r="J1050" t="str">
            <v>Coal Authority Minewater Programme</v>
          </cell>
          <cell r="K1050">
            <v>37687</v>
          </cell>
          <cell r="M1050">
            <v>346575</v>
          </cell>
          <cell r="N1050">
            <v>705980</v>
          </cell>
          <cell r="O1050">
            <v>59</v>
          </cell>
          <cell r="P1050" t="str">
            <v>NO</v>
          </cell>
          <cell r="Q1050" t="str">
            <v>NO 46575 05980</v>
          </cell>
        </row>
        <row r="1051">
          <cell r="D1051">
            <v>610.4</v>
          </cell>
          <cell r="E1051" t="str">
            <v>Channel outflow to Settlement Pond at cascade</v>
          </cell>
          <cell r="F1051" t="str">
            <v>Passive</v>
          </cell>
          <cell r="G1051" t="str">
            <v>Scotland</v>
          </cell>
          <cell r="H1051" t="str">
            <v>East Fife</v>
          </cell>
          <cell r="I1051" t="str">
            <v>Mine Water Treatment</v>
          </cell>
          <cell r="J1051" t="str">
            <v>Coal Authority Minewater Programme</v>
          </cell>
          <cell r="K1051">
            <v>37687</v>
          </cell>
          <cell r="M1051">
            <v>346465</v>
          </cell>
          <cell r="N1051">
            <v>706175</v>
          </cell>
          <cell r="O1051">
            <v>59</v>
          </cell>
          <cell r="P1051" t="str">
            <v>NO</v>
          </cell>
          <cell r="Q1051" t="str">
            <v>NO 46465 06175</v>
          </cell>
        </row>
        <row r="1052">
          <cell r="D1052">
            <v>610.5</v>
          </cell>
          <cell r="E1052" t="str">
            <v>Settlement Pond Outflow to Reed Bed 1</v>
          </cell>
          <cell r="F1052" t="str">
            <v>Passive</v>
          </cell>
          <cell r="G1052" t="str">
            <v>Scotland</v>
          </cell>
          <cell r="H1052" t="str">
            <v>East Fife</v>
          </cell>
          <cell r="I1052" t="str">
            <v>Mine Water Treatment</v>
          </cell>
          <cell r="J1052" t="str">
            <v>Coal Authority Minewater Programme</v>
          </cell>
          <cell r="K1052">
            <v>37687</v>
          </cell>
          <cell r="M1052">
            <v>346515</v>
          </cell>
          <cell r="N1052">
            <v>706085</v>
          </cell>
          <cell r="O1052">
            <v>59</v>
          </cell>
          <cell r="P1052" t="str">
            <v>NO</v>
          </cell>
          <cell r="Q1052" t="str">
            <v>NO 46515 06085</v>
          </cell>
        </row>
        <row r="1053">
          <cell r="D1053">
            <v>610.6</v>
          </cell>
          <cell r="E1053" t="str">
            <v>Reed Bed 1 Outflow to Reed Bed 2</v>
          </cell>
          <cell r="F1053" t="str">
            <v>Passive</v>
          </cell>
          <cell r="G1053" t="str">
            <v>Scotland</v>
          </cell>
          <cell r="H1053" t="str">
            <v>East Fife</v>
          </cell>
          <cell r="I1053" t="str">
            <v>Mine Water Treatment</v>
          </cell>
          <cell r="J1053" t="str">
            <v>Coal Authority Minewater Programme</v>
          </cell>
          <cell r="K1053">
            <v>37687</v>
          </cell>
          <cell r="M1053">
            <v>346535</v>
          </cell>
          <cell r="N1053">
            <v>706035</v>
          </cell>
          <cell r="O1053">
            <v>59</v>
          </cell>
          <cell r="P1053" t="str">
            <v>NO</v>
          </cell>
          <cell r="Q1053" t="str">
            <v>NO 46535 06035</v>
          </cell>
        </row>
        <row r="1054">
          <cell r="D1054">
            <v>610.70000000000005</v>
          </cell>
          <cell r="E1054" t="str">
            <v>Reed Bed 2 Outflow to Reed Bed 3</v>
          </cell>
          <cell r="F1054" t="str">
            <v>Passive</v>
          </cell>
          <cell r="G1054" t="str">
            <v>Scotland</v>
          </cell>
          <cell r="H1054" t="str">
            <v>East Fife</v>
          </cell>
          <cell r="I1054" t="str">
            <v>Mine Water Treatment</v>
          </cell>
          <cell r="J1054" t="str">
            <v>Coal Authority Minewater Programme</v>
          </cell>
          <cell r="K1054">
            <v>37687</v>
          </cell>
          <cell r="M1054">
            <v>346555</v>
          </cell>
          <cell r="N1054">
            <v>706040</v>
          </cell>
          <cell r="O1054">
            <v>59</v>
          </cell>
          <cell r="P1054" t="str">
            <v>NO</v>
          </cell>
          <cell r="Q1054" t="str">
            <v>NO 46555 06040</v>
          </cell>
        </row>
        <row r="1055">
          <cell r="D1055">
            <v>47.1</v>
          </cell>
          <cell r="E1055" t="str">
            <v>No.1 Shaft</v>
          </cell>
          <cell r="F1055" t="str">
            <v>Monitoring</v>
          </cell>
          <cell r="G1055" t="str">
            <v>West Midlands</v>
          </cell>
          <cell r="H1055" t="str">
            <v>South Staffs</v>
          </cell>
          <cell r="I1055" t="str">
            <v>Monitoring</v>
          </cell>
          <cell r="J1055" t="str">
            <v>Cars</v>
          </cell>
          <cell r="K1055">
            <v>34608</v>
          </cell>
          <cell r="L1055" t="str">
            <v>405316-001</v>
          </cell>
          <cell r="M1055">
            <v>405805</v>
          </cell>
          <cell r="N1055">
            <v>316927</v>
          </cell>
          <cell r="O1055">
            <v>128</v>
          </cell>
          <cell r="P1055" t="str">
            <v>SK</v>
          </cell>
          <cell r="Q1055" t="str">
            <v>SK 05805 16927</v>
          </cell>
        </row>
        <row r="1056">
          <cell r="D1056">
            <v>47.2</v>
          </cell>
          <cell r="E1056" t="str">
            <v>No.2 Shaft</v>
          </cell>
          <cell r="F1056" t="str">
            <v>Monitoring</v>
          </cell>
          <cell r="G1056" t="str">
            <v>West Midlands</v>
          </cell>
          <cell r="H1056" t="str">
            <v>South Staffs</v>
          </cell>
          <cell r="I1056" t="str">
            <v>Monitoring</v>
          </cell>
          <cell r="J1056" t="str">
            <v>Cars</v>
          </cell>
          <cell r="K1056">
            <v>34608</v>
          </cell>
          <cell r="L1056" t="str">
            <v>405316-002</v>
          </cell>
          <cell r="M1056">
            <v>405771</v>
          </cell>
          <cell r="N1056">
            <v>316905</v>
          </cell>
          <cell r="O1056">
            <v>128</v>
          </cell>
          <cell r="P1056" t="str">
            <v>SK</v>
          </cell>
          <cell r="Q1056" t="str">
            <v>SK 05771 16905</v>
          </cell>
        </row>
        <row r="1057">
          <cell r="D1057">
            <v>47.3</v>
          </cell>
          <cell r="E1057" t="str">
            <v>Remote Vent (No.1)</v>
          </cell>
          <cell r="F1057" t="str">
            <v>Monitoring</v>
          </cell>
          <cell r="G1057" t="str">
            <v>West Midlands</v>
          </cell>
          <cell r="H1057" t="str">
            <v>South Staffs</v>
          </cell>
          <cell r="I1057" t="str">
            <v>Monitoring</v>
          </cell>
          <cell r="J1057" t="str">
            <v>Cars</v>
          </cell>
          <cell r="K1057">
            <v>34608</v>
          </cell>
          <cell r="M1057">
            <v>405746</v>
          </cell>
          <cell r="N1057">
            <v>316883</v>
          </cell>
          <cell r="O1057">
            <v>128</v>
          </cell>
          <cell r="P1057" t="str">
            <v>SK</v>
          </cell>
          <cell r="Q1057" t="str">
            <v>SK 05746 16883</v>
          </cell>
        </row>
        <row r="1058">
          <cell r="D1058">
            <v>640.1</v>
          </cell>
          <cell r="E1058" t="str">
            <v>Newlands Lane Borehole</v>
          </cell>
          <cell r="F1058" t="str">
            <v>Monitoring</v>
          </cell>
          <cell r="G1058" t="str">
            <v>West Midlands</v>
          </cell>
          <cell r="H1058" t="str">
            <v>South Staffs</v>
          </cell>
          <cell r="I1058" t="str">
            <v>Monitoring</v>
          </cell>
          <cell r="J1058" t="str">
            <v>Area Rising Minewater</v>
          </cell>
          <cell r="K1058">
            <v>37943</v>
          </cell>
          <cell r="M1058">
            <v>400028</v>
          </cell>
          <cell r="N1058">
            <v>309714</v>
          </cell>
          <cell r="O1058">
            <v>128</v>
          </cell>
          <cell r="P1058" t="str">
            <v>SK</v>
          </cell>
          <cell r="Q1058" t="str">
            <v>SK 00028 09714</v>
          </cell>
        </row>
        <row r="1059">
          <cell r="D1059">
            <v>467.1</v>
          </cell>
          <cell r="E1059" t="str">
            <v>Water Level</v>
          </cell>
          <cell r="F1059" t="str">
            <v>Monitoring</v>
          </cell>
          <cell r="G1059" t="str">
            <v>North East</v>
          </cell>
          <cell r="H1059" t="str">
            <v>West Tyneside</v>
          </cell>
          <cell r="I1059" t="str">
            <v>Monitoring</v>
          </cell>
          <cell r="J1059" t="str">
            <v>Area Rising Minewater</v>
          </cell>
          <cell r="K1059">
            <v>36852</v>
          </cell>
          <cell r="L1059" t="str">
            <v>419564-007</v>
          </cell>
          <cell r="M1059">
            <v>419213</v>
          </cell>
          <cell r="N1059">
            <v>564236</v>
          </cell>
          <cell r="O1059">
            <v>88</v>
          </cell>
          <cell r="P1059" t="str">
            <v>NZ</v>
          </cell>
          <cell r="Q1059" t="str">
            <v>NZ 19213 64236</v>
          </cell>
        </row>
        <row r="1060">
          <cell r="D1060">
            <v>46.1</v>
          </cell>
          <cell r="E1060" t="str">
            <v>Shaft</v>
          </cell>
          <cell r="F1060" t="str">
            <v>Monitoring</v>
          </cell>
          <cell r="G1060" t="str">
            <v>Yorkshire</v>
          </cell>
          <cell r="H1060" t="str">
            <v>Yorkshire Zone 1</v>
          </cell>
          <cell r="I1060" t="str">
            <v>Monitoring</v>
          </cell>
          <cell r="J1060" t="str">
            <v>Cars</v>
          </cell>
          <cell r="K1060">
            <v>34608</v>
          </cell>
          <cell r="L1060" t="str">
            <v>421415-001</v>
          </cell>
          <cell r="M1060">
            <v>421286</v>
          </cell>
          <cell r="N1060">
            <v>415312</v>
          </cell>
          <cell r="O1060">
            <v>110</v>
          </cell>
          <cell r="P1060" t="str">
            <v>SE</v>
          </cell>
          <cell r="Q1060" t="str">
            <v>SE 21286 15312</v>
          </cell>
        </row>
        <row r="1061">
          <cell r="D1061">
            <v>788.1</v>
          </cell>
          <cell r="E1061" t="str">
            <v>Artesian Borehole</v>
          </cell>
          <cell r="F1061" t="str">
            <v>Gravity Outfall (Passive)</v>
          </cell>
          <cell r="G1061" t="str">
            <v>Scotland</v>
          </cell>
          <cell r="H1061" t="str">
            <v>East Fife</v>
          </cell>
          <cell r="I1061" t="str">
            <v>Monitoring</v>
          </cell>
          <cell r="J1061" t="str">
            <v>Area Rising</v>
          </cell>
          <cell r="K1061">
            <v>41431</v>
          </cell>
          <cell r="M1061">
            <v>337170</v>
          </cell>
          <cell r="N1061">
            <v>700510</v>
          </cell>
          <cell r="P1061" t="str">
            <v>NO</v>
          </cell>
          <cell r="Q1061" t="str">
            <v>NO 37170 00510</v>
          </cell>
        </row>
        <row r="1062">
          <cell r="D1062">
            <v>788.2</v>
          </cell>
          <cell r="E1062" t="str">
            <v>Consented Discharge</v>
          </cell>
          <cell r="F1062" t="str">
            <v>Gravity Outfall (Passive)</v>
          </cell>
          <cell r="G1062" t="str">
            <v>Scotland</v>
          </cell>
          <cell r="H1062" t="str">
            <v>East Fife</v>
          </cell>
          <cell r="I1062" t="str">
            <v>Monitoring</v>
          </cell>
          <cell r="J1062" t="str">
            <v>Area Rising</v>
          </cell>
          <cell r="K1062">
            <v>41431</v>
          </cell>
          <cell r="M1062">
            <v>337170</v>
          </cell>
          <cell r="N1062">
            <v>700510</v>
          </cell>
          <cell r="P1062" t="str">
            <v>NO</v>
          </cell>
          <cell r="Q1062" t="str">
            <v>NO 37170 00510</v>
          </cell>
        </row>
        <row r="1063">
          <cell r="D1063">
            <v>627.1</v>
          </cell>
          <cell r="E1063" t="str">
            <v>Chemiss B/H</v>
          </cell>
          <cell r="F1063" t="str">
            <v>Monitoring</v>
          </cell>
          <cell r="G1063" t="str">
            <v>Scotland</v>
          </cell>
          <cell r="H1063" t="str">
            <v>East Fife</v>
          </cell>
          <cell r="I1063" t="str">
            <v>Monitoring</v>
          </cell>
          <cell r="J1063" t="str">
            <v>Area Rising Minewater</v>
          </cell>
          <cell r="K1063">
            <v>37802</v>
          </cell>
          <cell r="M1063">
            <v>336091</v>
          </cell>
          <cell r="N1063">
            <v>699718</v>
          </cell>
          <cell r="O1063">
            <v>59</v>
          </cell>
          <cell r="P1063" t="str">
            <v>NT</v>
          </cell>
          <cell r="Q1063" t="str">
            <v>NT 36091 99718</v>
          </cell>
        </row>
        <row r="1064">
          <cell r="D1064">
            <v>633.1</v>
          </cell>
          <cell r="E1064" t="str">
            <v>Barncraig B/H</v>
          </cell>
          <cell r="F1064" t="str">
            <v>Monitoring</v>
          </cell>
          <cell r="G1064" t="str">
            <v>Scotland</v>
          </cell>
          <cell r="H1064" t="str">
            <v>East Fife</v>
          </cell>
          <cell r="I1064" t="str">
            <v>Monitoring</v>
          </cell>
          <cell r="J1064" t="str">
            <v>Area Rising Minewater</v>
          </cell>
          <cell r="K1064">
            <v>37802</v>
          </cell>
          <cell r="M1064">
            <v>336451</v>
          </cell>
          <cell r="N1064">
            <v>699870</v>
          </cell>
          <cell r="O1064">
            <v>59</v>
          </cell>
          <cell r="P1064" t="str">
            <v>NT</v>
          </cell>
          <cell r="Q1064" t="str">
            <v>NT 36451 99870</v>
          </cell>
        </row>
        <row r="1065">
          <cell r="D1065">
            <v>783.1</v>
          </cell>
          <cell r="E1065" t="str">
            <v>Mine water discharge</v>
          </cell>
          <cell r="F1065" t="str">
            <v>Monitoring</v>
          </cell>
          <cell r="G1065" t="str">
            <v>North West</v>
          </cell>
          <cell r="H1065" t="str">
            <v>Rochdale</v>
          </cell>
          <cell r="I1065" t="str">
            <v>Monitoring</v>
          </cell>
          <cell r="J1065" t="str">
            <v>Coal Authority Minewater Programme</v>
          </cell>
          <cell r="M1065">
            <v>394535</v>
          </cell>
          <cell r="N1065">
            <v>417310</v>
          </cell>
          <cell r="P1065" t="str">
            <v>SD</v>
          </cell>
          <cell r="Q1065" t="str">
            <v>SD 94535 17310</v>
          </cell>
        </row>
        <row r="1066">
          <cell r="D1066">
            <v>783.2</v>
          </cell>
          <cell r="E1066" t="str">
            <v>Upstream Lydgate Brook</v>
          </cell>
          <cell r="F1066" t="str">
            <v>Monitoring</v>
          </cell>
          <cell r="G1066" t="str">
            <v>North West</v>
          </cell>
          <cell r="H1066" t="str">
            <v>Rochdale</v>
          </cell>
          <cell r="I1066" t="str">
            <v>Monitoring</v>
          </cell>
          <cell r="J1066" t="str">
            <v>Coal Authority Minewater Programme</v>
          </cell>
          <cell r="M1066">
            <v>394554</v>
          </cell>
          <cell r="N1066">
            <v>417467</v>
          </cell>
          <cell r="P1066" t="str">
            <v>SD</v>
          </cell>
          <cell r="Q1066" t="str">
            <v>SD 94554 17467</v>
          </cell>
        </row>
        <row r="1067">
          <cell r="D1067">
            <v>783.3</v>
          </cell>
          <cell r="E1067" t="str">
            <v>Downstream at Gale</v>
          </cell>
          <cell r="F1067" t="str">
            <v>Monitoring</v>
          </cell>
          <cell r="G1067" t="str">
            <v>North West</v>
          </cell>
          <cell r="H1067" t="str">
            <v>Rochdale</v>
          </cell>
          <cell r="I1067" t="str">
            <v>Monitoring</v>
          </cell>
          <cell r="J1067" t="str">
            <v>Coal Authority Minewater Programme</v>
          </cell>
          <cell r="M1067">
            <v>394345</v>
          </cell>
          <cell r="N1067">
            <v>417240</v>
          </cell>
          <cell r="P1067" t="str">
            <v>SD</v>
          </cell>
          <cell r="Q1067" t="str">
            <v>SD 94345 17240</v>
          </cell>
        </row>
        <row r="1068">
          <cell r="D1068">
            <v>783.4</v>
          </cell>
          <cell r="E1068" t="str">
            <v>Downstream at Greenvale Business Park</v>
          </cell>
          <cell r="F1068" t="str">
            <v>Monitoring</v>
          </cell>
          <cell r="G1068" t="str">
            <v>North West</v>
          </cell>
          <cell r="H1068" t="str">
            <v>Rochdale</v>
          </cell>
          <cell r="I1068" t="str">
            <v>Monitoring</v>
          </cell>
          <cell r="J1068" t="str">
            <v>Coal Authority Minewater Programme</v>
          </cell>
          <cell r="M1068">
            <v>394200</v>
          </cell>
          <cell r="N1068">
            <v>416902</v>
          </cell>
          <cell r="P1068" t="str">
            <v>SD</v>
          </cell>
          <cell r="Q1068" t="str">
            <v>SD 94200 16902</v>
          </cell>
        </row>
        <row r="1069">
          <cell r="D1069">
            <v>783.5</v>
          </cell>
          <cell r="E1069" t="str">
            <v>Downstream at Vale Cottages</v>
          </cell>
          <cell r="F1069" t="str">
            <v>Monitoring</v>
          </cell>
          <cell r="G1069" t="str">
            <v>North West</v>
          </cell>
          <cell r="H1069" t="str">
            <v>Rochdale</v>
          </cell>
          <cell r="I1069" t="str">
            <v>Monitoring</v>
          </cell>
          <cell r="J1069" t="str">
            <v>Coal Authority Minewater Programme</v>
          </cell>
          <cell r="M1069">
            <v>393478</v>
          </cell>
          <cell r="N1069">
            <v>416150</v>
          </cell>
          <cell r="P1069" t="str">
            <v>SD</v>
          </cell>
          <cell r="Q1069" t="str">
            <v>SD 93478 16150</v>
          </cell>
        </row>
        <row r="1070">
          <cell r="D1070">
            <v>676.1</v>
          </cell>
          <cell r="E1070" t="str">
            <v>Lower Spring Discharge</v>
          </cell>
          <cell r="F1070" t="str">
            <v>Monitoring</v>
          </cell>
          <cell r="G1070" t="str">
            <v>Yorkshire</v>
          </cell>
          <cell r="H1070" t="str">
            <v>Yorkshire Zone 8</v>
          </cell>
          <cell r="I1070" t="str">
            <v>Design Mine Water Treatment</v>
          </cell>
          <cell r="J1070" t="str">
            <v>Coal Authority Minewater Programme</v>
          </cell>
          <cell r="K1070">
            <v>38183</v>
          </cell>
          <cell r="L1070" t="str">
            <v>431381-013</v>
          </cell>
          <cell r="M1070">
            <v>431786</v>
          </cell>
          <cell r="N1070">
            <v>381759</v>
          </cell>
          <cell r="O1070">
            <v>110</v>
          </cell>
          <cell r="P1070" t="str">
            <v>SK</v>
          </cell>
          <cell r="Q1070" t="str">
            <v>SK 31786 81759</v>
          </cell>
        </row>
        <row r="1071">
          <cell r="D1071">
            <v>676.2</v>
          </cell>
          <cell r="E1071" t="str">
            <v>Brickhouses Trib Culvert entrance</v>
          </cell>
          <cell r="F1071" t="str">
            <v>Monitoring</v>
          </cell>
          <cell r="G1071" t="str">
            <v>Yorkshire</v>
          </cell>
          <cell r="H1071" t="str">
            <v>Yorkshire Zone 8</v>
          </cell>
          <cell r="I1071" t="str">
            <v>Design Mine Water Treatment</v>
          </cell>
          <cell r="J1071" t="str">
            <v>Coal Authority Minewater Programme</v>
          </cell>
          <cell r="K1071">
            <v>38183</v>
          </cell>
          <cell r="M1071">
            <v>431887</v>
          </cell>
          <cell r="N1071">
            <v>381954</v>
          </cell>
          <cell r="O1071">
            <v>110</v>
          </cell>
          <cell r="P1071" t="str">
            <v>SK</v>
          </cell>
          <cell r="Q1071" t="str">
            <v>SK 31887 81954</v>
          </cell>
        </row>
        <row r="1072">
          <cell r="D1072">
            <v>676.3</v>
          </cell>
          <cell r="E1072" t="str">
            <v>Culvert minewater Discharge</v>
          </cell>
          <cell r="F1072" t="str">
            <v>Monitoring</v>
          </cell>
          <cell r="G1072" t="str">
            <v>Yorkshire</v>
          </cell>
          <cell r="H1072" t="str">
            <v>Yorkshire Zone 8</v>
          </cell>
          <cell r="I1072" t="str">
            <v>Design Mine Water Treatment</v>
          </cell>
          <cell r="J1072" t="str">
            <v>Coal Authority Minewater Programme</v>
          </cell>
          <cell r="K1072">
            <v>38183</v>
          </cell>
          <cell r="M1072">
            <v>431222</v>
          </cell>
          <cell r="N1072">
            <v>381900</v>
          </cell>
          <cell r="O1072">
            <v>110</v>
          </cell>
          <cell r="P1072" t="str">
            <v>SK</v>
          </cell>
          <cell r="Q1072" t="str">
            <v>SK 31222 81900</v>
          </cell>
        </row>
        <row r="1073">
          <cell r="D1073">
            <v>780.1</v>
          </cell>
          <cell r="E1073" t="str">
            <v>Main Bright Seam Borehole</v>
          </cell>
          <cell r="F1073" t="str">
            <v>Monitoring</v>
          </cell>
          <cell r="G1073" t="str">
            <v>East Midlands</v>
          </cell>
          <cell r="H1073" t="str">
            <v>South Notts</v>
          </cell>
          <cell r="I1073" t="str">
            <v>Monitoring</v>
          </cell>
          <cell r="J1073" t="str">
            <v>Area Rising</v>
          </cell>
          <cell r="K1073">
            <v>41050</v>
          </cell>
          <cell r="M1073">
            <v>453139</v>
          </cell>
          <cell r="N1073">
            <v>350142</v>
          </cell>
          <cell r="O1073">
            <v>128</v>
          </cell>
          <cell r="P1073" t="str">
            <v>SK</v>
          </cell>
          <cell r="Q1073" t="str">
            <v>SK 53139 50142</v>
          </cell>
        </row>
        <row r="1074">
          <cell r="D1074">
            <v>297.10000000000002</v>
          </cell>
          <cell r="E1074" t="str">
            <v>Drift</v>
          </cell>
          <cell r="F1074" t="str">
            <v>See L504</v>
          </cell>
          <cell r="G1074" t="str">
            <v>South Wales</v>
          </cell>
          <cell r="H1074" t="str">
            <v>Upper Loughor Zone</v>
          </cell>
          <cell r="I1074" t="str">
            <v>Monitoring</v>
          </cell>
          <cell r="J1074" t="str">
            <v xml:space="preserve">Colliery Closed By Coal Authority </v>
          </cell>
          <cell r="K1074">
            <v>36069</v>
          </cell>
          <cell r="L1074" t="str">
            <v>259210-002</v>
          </cell>
          <cell r="M1074">
            <v>259067</v>
          </cell>
          <cell r="N1074">
            <v>210770</v>
          </cell>
          <cell r="O1074">
            <v>159</v>
          </cell>
          <cell r="P1074" t="str">
            <v>SN</v>
          </cell>
          <cell r="Q1074" t="str">
            <v>SN 59067 10770</v>
          </cell>
        </row>
        <row r="1075">
          <cell r="D1075">
            <v>297.2</v>
          </cell>
          <cell r="E1075" t="str">
            <v>Discharge</v>
          </cell>
          <cell r="F1075" t="str">
            <v>See L504</v>
          </cell>
          <cell r="G1075" t="str">
            <v>South Wales</v>
          </cell>
          <cell r="H1075" t="str">
            <v>Upper Loughor Zone</v>
          </cell>
          <cell r="I1075" t="str">
            <v>Monitoring</v>
          </cell>
          <cell r="J1075" t="str">
            <v>Colliery Closed By Coal Authority</v>
          </cell>
          <cell r="K1075">
            <v>36069</v>
          </cell>
          <cell r="M1075">
            <v>259067</v>
          </cell>
          <cell r="N1075">
            <v>210770</v>
          </cell>
          <cell r="O1075">
            <v>159</v>
          </cell>
          <cell r="P1075" t="str">
            <v>SN</v>
          </cell>
          <cell r="Q1075" t="str">
            <v>SN 59067 10770</v>
          </cell>
        </row>
        <row r="1076">
          <cell r="D1076">
            <v>504.1</v>
          </cell>
          <cell r="E1076" t="str">
            <v>Raw Minewater Pump station</v>
          </cell>
          <cell r="F1076" t="str">
            <v>Pumped Passive</v>
          </cell>
          <cell r="G1076" t="str">
            <v>South Wales</v>
          </cell>
          <cell r="H1076" t="str">
            <v>Upper Loughor Zone</v>
          </cell>
          <cell r="I1076" t="str">
            <v>Mine Water Treatment</v>
          </cell>
          <cell r="J1076" t="str">
            <v>Coal Authority Minewater Programme</v>
          </cell>
          <cell r="K1076">
            <v>37408</v>
          </cell>
          <cell r="M1076">
            <v>259090</v>
          </cell>
          <cell r="N1076">
            <v>210770</v>
          </cell>
          <cell r="O1076">
            <v>159</v>
          </cell>
          <cell r="P1076" t="str">
            <v>SN</v>
          </cell>
          <cell r="Q1076" t="str">
            <v>SN 59090 10770</v>
          </cell>
        </row>
        <row r="1077">
          <cell r="D1077">
            <v>504.2</v>
          </cell>
          <cell r="E1077" t="str">
            <v>Lagoons 2 in parallel</v>
          </cell>
          <cell r="F1077" t="str">
            <v>Pumped Passive</v>
          </cell>
          <cell r="G1077" t="str">
            <v>South Wales</v>
          </cell>
          <cell r="H1077" t="str">
            <v>Upper Loughor Zone</v>
          </cell>
          <cell r="I1077" t="str">
            <v>Mine Water Treatment</v>
          </cell>
          <cell r="J1077" t="str">
            <v>Coal Authority Minewater Programme</v>
          </cell>
          <cell r="K1077">
            <v>37408</v>
          </cell>
          <cell r="M1077">
            <v>259140</v>
          </cell>
          <cell r="N1077">
            <v>210830</v>
          </cell>
          <cell r="O1077">
            <v>159</v>
          </cell>
          <cell r="P1077" t="str">
            <v>SN</v>
          </cell>
          <cell r="Q1077" t="str">
            <v>SN 59140 10830</v>
          </cell>
        </row>
        <row r="1078">
          <cell r="D1078">
            <v>504.3</v>
          </cell>
          <cell r="E1078" t="str">
            <v>Reed Beds 3 in series</v>
          </cell>
          <cell r="F1078" t="str">
            <v>Pumped Passive</v>
          </cell>
          <cell r="G1078" t="str">
            <v>South Wales</v>
          </cell>
          <cell r="H1078" t="str">
            <v>Upper Loughor Zone</v>
          </cell>
          <cell r="I1078" t="str">
            <v>Mine Water Treatment</v>
          </cell>
          <cell r="J1078" t="str">
            <v>Coal Authority Minewater Programme</v>
          </cell>
          <cell r="K1078">
            <v>37408</v>
          </cell>
          <cell r="M1078">
            <v>259220</v>
          </cell>
          <cell r="N1078">
            <v>210770</v>
          </cell>
          <cell r="O1078">
            <v>159</v>
          </cell>
          <cell r="P1078" t="str">
            <v>SN</v>
          </cell>
          <cell r="Q1078" t="str">
            <v>SN 59220 10770</v>
          </cell>
        </row>
        <row r="1079">
          <cell r="D1079">
            <v>504.4</v>
          </cell>
          <cell r="E1079" t="str">
            <v>Treated Discharge</v>
          </cell>
          <cell r="F1079" t="str">
            <v>Pumped Passive</v>
          </cell>
          <cell r="G1079" t="str">
            <v>South Wales</v>
          </cell>
          <cell r="H1079" t="str">
            <v>Upper Loughor Zone</v>
          </cell>
          <cell r="I1079" t="str">
            <v>Mine Water Treatment</v>
          </cell>
          <cell r="J1079" t="str">
            <v>Coal Authority Minewater Programme</v>
          </cell>
          <cell r="K1079">
            <v>37408</v>
          </cell>
          <cell r="M1079">
            <v>259270</v>
          </cell>
          <cell r="N1079">
            <v>210740</v>
          </cell>
          <cell r="O1079">
            <v>159</v>
          </cell>
          <cell r="P1079" t="str">
            <v>SN</v>
          </cell>
          <cell r="Q1079" t="str">
            <v>SN 59270 10740</v>
          </cell>
        </row>
        <row r="1080">
          <cell r="D1080">
            <v>504.5</v>
          </cell>
          <cell r="E1080" t="str">
            <v>Reed Bed 1 Outflow to Reed Bed 2</v>
          </cell>
          <cell r="F1080" t="str">
            <v>Pumped Passive</v>
          </cell>
          <cell r="G1080" t="str">
            <v>South Wales</v>
          </cell>
          <cell r="H1080" t="str">
            <v>Upper Loughor Zone</v>
          </cell>
          <cell r="I1080" t="str">
            <v>Mine Water Treatment</v>
          </cell>
          <cell r="J1080" t="str">
            <v>Coal Authority Minewater Programme</v>
          </cell>
          <cell r="K1080">
            <v>37408</v>
          </cell>
          <cell r="M1080">
            <v>259180</v>
          </cell>
          <cell r="N1080">
            <v>210760</v>
          </cell>
          <cell r="O1080">
            <v>159</v>
          </cell>
          <cell r="P1080" t="str">
            <v>SN</v>
          </cell>
          <cell r="Q1080" t="str">
            <v>SN 59180 10760</v>
          </cell>
        </row>
        <row r="1081">
          <cell r="D1081">
            <v>504.6</v>
          </cell>
          <cell r="E1081" t="str">
            <v>Reed Beed 2 Outflow to Reed Bed 3</v>
          </cell>
          <cell r="F1081" t="str">
            <v>Pumped Passive</v>
          </cell>
          <cell r="G1081" t="str">
            <v>South Wales</v>
          </cell>
          <cell r="H1081" t="str">
            <v>Upper Loughor Zone</v>
          </cell>
          <cell r="I1081" t="str">
            <v>Mine Water Treatment</v>
          </cell>
          <cell r="J1081" t="str">
            <v>Coal Authority Minewater Programme</v>
          </cell>
          <cell r="K1081">
            <v>37408</v>
          </cell>
          <cell r="M1081">
            <v>259220</v>
          </cell>
          <cell r="N1081">
            <v>210780</v>
          </cell>
          <cell r="O1081">
            <v>159</v>
          </cell>
          <cell r="P1081" t="str">
            <v>SN</v>
          </cell>
          <cell r="Q1081" t="str">
            <v>SN 59220 10780</v>
          </cell>
        </row>
        <row r="1082">
          <cell r="D1082">
            <v>318.10000000000002</v>
          </cell>
          <cell r="E1082" t="str">
            <v>No.1 Shaft</v>
          </cell>
          <cell r="F1082" t="str">
            <v>Monitoring</v>
          </cell>
          <cell r="G1082" t="str">
            <v>North West</v>
          </cell>
          <cell r="H1082" t="str">
            <v>Tyldersley Irwell Zone</v>
          </cell>
          <cell r="I1082" t="str">
            <v>Monitoring</v>
          </cell>
          <cell r="J1082" t="str">
            <v>Hazard Area Investigation</v>
          </cell>
          <cell r="K1082">
            <v>36130</v>
          </cell>
          <cell r="L1082" t="str">
            <v>375403-007</v>
          </cell>
          <cell r="M1082">
            <v>375136</v>
          </cell>
          <cell r="N1082">
            <v>403228</v>
          </cell>
          <cell r="O1082">
            <v>109</v>
          </cell>
          <cell r="P1082" t="str">
            <v>SD</v>
          </cell>
          <cell r="Q1082" t="str">
            <v>SD 75136 03228</v>
          </cell>
        </row>
        <row r="1083">
          <cell r="D1083">
            <v>318.2</v>
          </cell>
          <cell r="E1083" t="str">
            <v>No.2 Shaft</v>
          </cell>
          <cell r="F1083" t="str">
            <v>Monitoring</v>
          </cell>
          <cell r="G1083" t="str">
            <v>North West</v>
          </cell>
          <cell r="H1083" t="str">
            <v>Tyldersley Irwell Zone</v>
          </cell>
          <cell r="I1083" t="str">
            <v>Monitoring</v>
          </cell>
          <cell r="J1083" t="str">
            <v>Hazard Area Investigation</v>
          </cell>
          <cell r="K1083">
            <v>36130</v>
          </cell>
          <cell r="L1083" t="str">
            <v>375403-006</v>
          </cell>
          <cell r="M1083">
            <v>375130</v>
          </cell>
          <cell r="N1083">
            <v>403249</v>
          </cell>
          <cell r="O1083">
            <v>109</v>
          </cell>
          <cell r="P1083" t="str">
            <v>SD</v>
          </cell>
          <cell r="Q1083" t="str">
            <v>SD 75130 03249</v>
          </cell>
        </row>
        <row r="1084">
          <cell r="D1084">
            <v>694.1</v>
          </cell>
          <cell r="E1084" t="str">
            <v>No.1 Shaft</v>
          </cell>
          <cell r="F1084" t="str">
            <v>Monitoring</v>
          </cell>
          <cell r="G1084" t="str">
            <v>North East</v>
          </cell>
          <cell r="H1084" t="str">
            <v>Wansbeck</v>
          </cell>
          <cell r="I1084" t="str">
            <v>Monitoring</v>
          </cell>
          <cell r="J1084" t="str">
            <v>Area Rising Minewater</v>
          </cell>
          <cell r="K1084">
            <v>38486</v>
          </cell>
          <cell r="M1084">
            <v>426171</v>
          </cell>
          <cell r="N1084">
            <v>591409</v>
          </cell>
          <cell r="O1084">
            <v>81</v>
          </cell>
          <cell r="P1084" t="str">
            <v>NZ</v>
          </cell>
          <cell r="Q1084" t="str">
            <v>NZ 26171 91409</v>
          </cell>
        </row>
        <row r="1085">
          <cell r="D1085">
            <v>695.1</v>
          </cell>
          <cell r="E1085" t="str">
            <v>B/H</v>
          </cell>
          <cell r="F1085" t="str">
            <v>Monitoring</v>
          </cell>
          <cell r="G1085" t="str">
            <v>North East</v>
          </cell>
          <cell r="H1085" t="str">
            <v>Wansbeck</v>
          </cell>
          <cell r="I1085" t="str">
            <v>Monitoring</v>
          </cell>
          <cell r="J1085" t="str">
            <v>Area Rising Minewater</v>
          </cell>
          <cell r="K1085">
            <v>38486</v>
          </cell>
          <cell r="M1085">
            <v>426146</v>
          </cell>
          <cell r="N1085">
            <v>591672</v>
          </cell>
          <cell r="O1085">
            <v>81</v>
          </cell>
          <cell r="P1085" t="str">
            <v>NZ</v>
          </cell>
          <cell r="Q1085" t="str">
            <v>NZ 26146 91672</v>
          </cell>
        </row>
        <row r="1086">
          <cell r="D1086">
            <v>295.10000000000002</v>
          </cell>
          <cell r="E1086" t="str">
            <v>Drift</v>
          </cell>
          <cell r="F1086" t="str">
            <v>Monitoring</v>
          </cell>
          <cell r="G1086" t="str">
            <v>West Midlands</v>
          </cell>
          <cell r="H1086" t="str">
            <v>West Staffs</v>
          </cell>
          <cell r="I1086" t="str">
            <v>Monitoring</v>
          </cell>
          <cell r="J1086" t="str">
            <v xml:space="preserve">Colliery Closed By Coal Authority </v>
          </cell>
          <cell r="K1086">
            <v>36100</v>
          </cell>
          <cell r="L1086" t="str">
            <v>380347-083</v>
          </cell>
          <cell r="M1086">
            <v>380894</v>
          </cell>
          <cell r="N1086">
            <v>347262</v>
          </cell>
          <cell r="O1086">
            <v>118</v>
          </cell>
          <cell r="P1086" t="str">
            <v>SJ</v>
          </cell>
          <cell r="Q1086" t="str">
            <v>SJ 80894 47262</v>
          </cell>
        </row>
        <row r="1087">
          <cell r="D1087">
            <v>250.1</v>
          </cell>
          <cell r="E1087" t="str">
            <v>Borehole 'A' (South)(Low Main)</v>
          </cell>
          <cell r="F1087" t="str">
            <v>Monitoring</v>
          </cell>
          <cell r="G1087" t="str">
            <v>North East</v>
          </cell>
          <cell r="H1087" t="str">
            <v>West Of Wear Durham</v>
          </cell>
          <cell r="I1087" t="str">
            <v>Monitoring</v>
          </cell>
          <cell r="J1087" t="str">
            <v>Area Rising Minewater</v>
          </cell>
          <cell r="K1087">
            <v>35796</v>
          </cell>
          <cell r="M1087">
            <v>425528</v>
          </cell>
          <cell r="N1087">
            <v>540231</v>
          </cell>
          <cell r="O1087">
            <v>88</v>
          </cell>
          <cell r="P1087" t="str">
            <v>NZ</v>
          </cell>
          <cell r="Q1087" t="str">
            <v>NZ 25528 40231</v>
          </cell>
        </row>
        <row r="1088">
          <cell r="D1088">
            <v>250.2</v>
          </cell>
          <cell r="E1088" t="str">
            <v>Borehole 'B' (North)(Hutton)</v>
          </cell>
          <cell r="F1088" t="str">
            <v>Monitoring</v>
          </cell>
          <cell r="G1088" t="str">
            <v>North East</v>
          </cell>
          <cell r="H1088" t="str">
            <v>West Of Wear Durham</v>
          </cell>
          <cell r="I1088" t="str">
            <v>Monitoring</v>
          </cell>
          <cell r="J1088" t="str">
            <v>Area Rising Minewater</v>
          </cell>
          <cell r="K1088">
            <v>35796</v>
          </cell>
          <cell r="M1088">
            <v>425528</v>
          </cell>
          <cell r="N1088">
            <v>540231</v>
          </cell>
          <cell r="O1088">
            <v>88</v>
          </cell>
          <cell r="P1088" t="str">
            <v>NZ</v>
          </cell>
          <cell r="Q1088" t="str">
            <v>NZ 25528 40231</v>
          </cell>
        </row>
        <row r="1089">
          <cell r="D1089">
            <v>617.1</v>
          </cell>
          <cell r="E1089" t="str">
            <v>Vent</v>
          </cell>
          <cell r="F1089" t="str">
            <v>Monitoring</v>
          </cell>
          <cell r="G1089" t="str">
            <v>Cumbria</v>
          </cell>
          <cell r="H1089" t="str">
            <v>Broughton</v>
          </cell>
          <cell r="I1089" t="str">
            <v>Public Safety</v>
          </cell>
          <cell r="J1089" t="str">
            <v>Hazard H2412</v>
          </cell>
          <cell r="K1089">
            <v>37782</v>
          </cell>
          <cell r="L1089" t="str">
            <v>307531-020</v>
          </cell>
          <cell r="M1089">
            <v>307310</v>
          </cell>
          <cell r="N1089">
            <v>531574</v>
          </cell>
          <cell r="O1089">
            <v>89</v>
          </cell>
          <cell r="P1089" t="str">
            <v>NY</v>
          </cell>
          <cell r="Q1089" t="str">
            <v>NY 07310 31574</v>
          </cell>
        </row>
        <row r="1090">
          <cell r="D1090">
            <v>782.1</v>
          </cell>
          <cell r="E1090" t="str">
            <v>Bottom Robins Borehole</v>
          </cell>
          <cell r="F1090" t="str">
            <v>Monitoring</v>
          </cell>
          <cell r="G1090" t="str">
            <v>West Midlands</v>
          </cell>
          <cell r="H1090" t="str">
            <v>South Staffs</v>
          </cell>
          <cell r="I1090" t="str">
            <v>Monitoring</v>
          </cell>
          <cell r="J1090" t="str">
            <v>Area Rising</v>
          </cell>
          <cell r="K1090">
            <v>41407</v>
          </cell>
          <cell r="M1090">
            <v>397028</v>
          </cell>
          <cell r="N1090">
            <v>312532</v>
          </cell>
          <cell r="P1090" t="str">
            <v>SJ</v>
          </cell>
          <cell r="Q1090" t="str">
            <v>SJ 97028 12532</v>
          </cell>
        </row>
        <row r="1091">
          <cell r="D1091">
            <v>508.1</v>
          </cell>
          <cell r="E1091" t="str">
            <v>Gellideg B/H</v>
          </cell>
          <cell r="F1091" t="str">
            <v>Monitoring</v>
          </cell>
          <cell r="G1091" t="str">
            <v>South Wales</v>
          </cell>
          <cell r="H1091" t="str">
            <v>Ebbw Vale</v>
          </cell>
          <cell r="I1091" t="str">
            <v>Monitoring</v>
          </cell>
          <cell r="J1091" t="str">
            <v>Area Rising Minewater</v>
          </cell>
          <cell r="K1091">
            <v>37035</v>
          </cell>
          <cell r="M1091">
            <v>321970</v>
          </cell>
          <cell r="N1091">
            <v>200565</v>
          </cell>
          <cell r="O1091">
            <v>171</v>
          </cell>
          <cell r="P1091" t="str">
            <v>SO</v>
          </cell>
          <cell r="Q1091" t="str">
            <v>SO 21970 00565</v>
          </cell>
        </row>
        <row r="1092">
          <cell r="D1092">
            <v>100.1</v>
          </cell>
          <cell r="E1092" t="str">
            <v>Shaft</v>
          </cell>
          <cell r="F1092" t="str">
            <v>Monitoring</v>
          </cell>
          <cell r="G1092" t="str">
            <v>South Wales</v>
          </cell>
          <cell r="H1092" t="str">
            <v>Lower Sirhowy Valley</v>
          </cell>
          <cell r="I1092" t="str">
            <v>Monitoring</v>
          </cell>
          <cell r="J1092" t="str">
            <v>Cars</v>
          </cell>
          <cell r="K1092">
            <v>34731</v>
          </cell>
          <cell r="L1092" t="str">
            <v>317200-009</v>
          </cell>
          <cell r="M1092">
            <v>317984</v>
          </cell>
          <cell r="N1092">
            <v>200786</v>
          </cell>
          <cell r="O1092">
            <v>171</v>
          </cell>
          <cell r="P1092" t="str">
            <v>SO</v>
          </cell>
          <cell r="Q1092" t="str">
            <v>SO 17984 00786</v>
          </cell>
        </row>
        <row r="1093">
          <cell r="D1093">
            <v>100.2</v>
          </cell>
          <cell r="E1093" t="str">
            <v>Water Adit</v>
          </cell>
          <cell r="F1093" t="str">
            <v>Monitoring</v>
          </cell>
          <cell r="G1093" t="str">
            <v>South Wales</v>
          </cell>
          <cell r="H1093" t="str">
            <v>Lower Sirhowy Valley</v>
          </cell>
          <cell r="I1093" t="str">
            <v>Monitoring</v>
          </cell>
          <cell r="J1093" t="str">
            <v>Cars</v>
          </cell>
          <cell r="K1093">
            <v>34731</v>
          </cell>
          <cell r="L1093" t="str">
            <v>317200-023</v>
          </cell>
          <cell r="M1093">
            <v>317864</v>
          </cell>
          <cell r="N1093">
            <v>200777</v>
          </cell>
          <cell r="O1093">
            <v>171</v>
          </cell>
          <cell r="P1093" t="str">
            <v>SO</v>
          </cell>
          <cell r="Q1093" t="str">
            <v>SO 17864 00777</v>
          </cell>
        </row>
        <row r="1094">
          <cell r="D1094">
            <v>171.1</v>
          </cell>
          <cell r="E1094" t="str">
            <v>Dysart Main B/H</v>
          </cell>
          <cell r="F1094" t="str">
            <v>Monitoring</v>
          </cell>
          <cell r="G1094" t="str">
            <v>Scotland</v>
          </cell>
          <cell r="H1094" t="str">
            <v>East Fife</v>
          </cell>
          <cell r="I1094" t="str">
            <v>Monitoring</v>
          </cell>
          <cell r="J1094" t="str">
            <v>Area Rising Minewater</v>
          </cell>
          <cell r="K1094">
            <v>35431</v>
          </cell>
          <cell r="M1094">
            <v>332350</v>
          </cell>
          <cell r="N1094">
            <v>696450</v>
          </cell>
          <cell r="O1094">
            <v>59</v>
          </cell>
          <cell r="P1094" t="str">
            <v>NT</v>
          </cell>
          <cell r="Q1094" t="str">
            <v>NT 32350 96450</v>
          </cell>
        </row>
        <row r="1095">
          <cell r="D1095">
            <v>776.1</v>
          </cell>
          <cell r="E1095" t="str">
            <v>Low Main Borehole</v>
          </cell>
          <cell r="F1095" t="str">
            <v>Monitoring</v>
          </cell>
          <cell r="G1095" t="str">
            <v>East Midlands</v>
          </cell>
          <cell r="H1095" t="str">
            <v>South Notts</v>
          </cell>
          <cell r="I1095" t="str">
            <v>Monitoring</v>
          </cell>
          <cell r="J1095" t="str">
            <v>Area Rising</v>
          </cell>
          <cell r="K1095">
            <v>40932</v>
          </cell>
          <cell r="M1095">
            <v>447069.2</v>
          </cell>
          <cell r="N1095">
            <v>345436.8</v>
          </cell>
          <cell r="O1095">
            <v>129</v>
          </cell>
          <cell r="P1095" t="str">
            <v>SK</v>
          </cell>
          <cell r="Q1095" t="str">
            <v>SK 069.2 436.8</v>
          </cell>
        </row>
        <row r="1096">
          <cell r="D1096">
            <v>475.1</v>
          </cell>
          <cell r="E1096" t="str">
            <v>Adit</v>
          </cell>
          <cell r="F1096" t="str">
            <v>Monitoring</v>
          </cell>
          <cell r="G1096" t="str">
            <v>Yorkshire</v>
          </cell>
          <cell r="H1096" t="str">
            <v>Yorkshire Zone 1</v>
          </cell>
          <cell r="I1096" t="str">
            <v>Monitoring</v>
          </cell>
          <cell r="J1096" t="str">
            <v>Hazard H2069</v>
          </cell>
          <cell r="K1096">
            <v>36852</v>
          </cell>
          <cell r="L1096" t="str">
            <v>420416-003</v>
          </cell>
          <cell r="M1096">
            <v>420100</v>
          </cell>
          <cell r="N1096">
            <v>416300</v>
          </cell>
          <cell r="O1096">
            <v>110</v>
          </cell>
          <cell r="P1096" t="str">
            <v>SE</v>
          </cell>
          <cell r="Q1096" t="str">
            <v>SE 20100 16300</v>
          </cell>
        </row>
        <row r="1097">
          <cell r="D1097">
            <v>475.2</v>
          </cell>
          <cell r="E1097" t="str">
            <v>Shafts</v>
          </cell>
          <cell r="F1097" t="str">
            <v>Monitoring</v>
          </cell>
          <cell r="G1097" t="str">
            <v>Yorkshire</v>
          </cell>
          <cell r="H1097" t="str">
            <v>Yorkshire Zone 1</v>
          </cell>
          <cell r="I1097" t="str">
            <v>Monitoring</v>
          </cell>
          <cell r="J1097" t="str">
            <v>Hazard H2069</v>
          </cell>
          <cell r="K1097">
            <v>36852</v>
          </cell>
          <cell r="L1097" t="str">
            <v>420416-001 &amp; 420416-002</v>
          </cell>
          <cell r="M1097">
            <v>420048</v>
          </cell>
          <cell r="N1097">
            <v>416409</v>
          </cell>
          <cell r="O1097">
            <v>110</v>
          </cell>
          <cell r="P1097" t="str">
            <v>SE</v>
          </cell>
          <cell r="Q1097" t="str">
            <v>SE 20048 16409</v>
          </cell>
        </row>
        <row r="1098">
          <cell r="D1098">
            <v>601.1</v>
          </cell>
          <cell r="E1098" t="str">
            <v>Drift</v>
          </cell>
          <cell r="F1098" t="str">
            <v>Monitoring</v>
          </cell>
          <cell r="G1098" t="str">
            <v>Scotland</v>
          </cell>
          <cell r="H1098" t="str">
            <v>Kincardine</v>
          </cell>
          <cell r="I1098" t="str">
            <v>Monitoring</v>
          </cell>
          <cell r="J1098" t="str">
            <v>Area Rising Minewater</v>
          </cell>
          <cell r="K1098">
            <v>37641</v>
          </cell>
          <cell r="L1098" t="str">
            <v>294686-003</v>
          </cell>
          <cell r="M1098">
            <v>294586</v>
          </cell>
          <cell r="N1098">
            <v>686321</v>
          </cell>
          <cell r="O1098">
            <v>65</v>
          </cell>
          <cell r="P1098" t="str">
            <v>NS</v>
          </cell>
          <cell r="Q1098" t="str">
            <v>NS 94586 86321</v>
          </cell>
        </row>
        <row r="1099">
          <cell r="D1099">
            <v>112.1</v>
          </cell>
          <cell r="E1099" t="str">
            <v>No.1 Flap</v>
          </cell>
          <cell r="F1099" t="str">
            <v>Monitoring</v>
          </cell>
          <cell r="G1099" t="str">
            <v>East Midlands</v>
          </cell>
          <cell r="H1099" t="str">
            <v>Lower Erewash Valley</v>
          </cell>
          <cell r="I1099" t="str">
            <v>Public Safety</v>
          </cell>
          <cell r="J1099" t="str">
            <v>Hazard H230</v>
          </cell>
          <cell r="K1099">
            <v>34820</v>
          </cell>
          <cell r="M1099">
            <v>442625</v>
          </cell>
          <cell r="N1099">
            <v>347192</v>
          </cell>
          <cell r="O1099">
            <v>129</v>
          </cell>
          <cell r="P1099" t="str">
            <v>SK</v>
          </cell>
          <cell r="Q1099" t="str">
            <v>SK 42625 47192</v>
          </cell>
        </row>
        <row r="1100">
          <cell r="D1100">
            <v>112.2</v>
          </cell>
          <cell r="E1100" t="str">
            <v>Vent</v>
          </cell>
          <cell r="F1100" t="str">
            <v>Monitoring</v>
          </cell>
          <cell r="G1100" t="str">
            <v>East Midlands</v>
          </cell>
          <cell r="H1100" t="str">
            <v>Lower Erewash Valley</v>
          </cell>
          <cell r="I1100" t="str">
            <v>Public Safety</v>
          </cell>
          <cell r="J1100" t="str">
            <v>Hazard H230</v>
          </cell>
          <cell r="K1100">
            <v>34820</v>
          </cell>
          <cell r="M1100">
            <v>442625</v>
          </cell>
          <cell r="N1100">
            <v>347190</v>
          </cell>
          <cell r="O1100">
            <v>129</v>
          </cell>
          <cell r="P1100" t="str">
            <v>SK</v>
          </cell>
          <cell r="Q1100" t="str">
            <v>SK 42625 47190</v>
          </cell>
        </row>
        <row r="1101">
          <cell r="D1101">
            <v>112.3</v>
          </cell>
          <cell r="E1101" t="str">
            <v>No.2 Flap</v>
          </cell>
          <cell r="F1101" t="str">
            <v>Monitoring</v>
          </cell>
          <cell r="G1101" t="str">
            <v>East Midlands</v>
          </cell>
          <cell r="H1101" t="str">
            <v>Lower Erewash Valley</v>
          </cell>
          <cell r="I1101" t="str">
            <v>Public Safety</v>
          </cell>
          <cell r="J1101" t="str">
            <v>Hazard H230</v>
          </cell>
          <cell r="K1101">
            <v>34820</v>
          </cell>
          <cell r="M1101">
            <v>442625</v>
          </cell>
          <cell r="N1101">
            <v>347190</v>
          </cell>
          <cell r="O1101">
            <v>129</v>
          </cell>
          <cell r="P1101" t="str">
            <v>SK</v>
          </cell>
          <cell r="Q1101" t="str">
            <v>SK 42625 47190</v>
          </cell>
        </row>
        <row r="1102">
          <cell r="D1102">
            <v>441.1</v>
          </cell>
          <cell r="E1102" t="str">
            <v>Outflow</v>
          </cell>
          <cell r="F1102" t="str">
            <v>Monitoring</v>
          </cell>
          <cell r="G1102" t="str">
            <v>East Midlands</v>
          </cell>
          <cell r="H1102" t="str">
            <v>Leicestershire</v>
          </cell>
          <cell r="I1102" t="str">
            <v>Monitoring</v>
          </cell>
          <cell r="J1102" t="str">
            <v>Area Rising Minewater</v>
          </cell>
          <cell r="K1102">
            <v>36651</v>
          </cell>
          <cell r="M1102">
            <v>439850</v>
          </cell>
          <cell r="N1102">
            <v>318137</v>
          </cell>
          <cell r="O1102">
            <v>128</v>
          </cell>
          <cell r="P1102" t="str">
            <v>SK</v>
          </cell>
          <cell r="Q1102" t="str">
            <v>SK 39850 18137</v>
          </cell>
        </row>
        <row r="1103">
          <cell r="D1103">
            <v>628.1</v>
          </cell>
          <cell r="E1103" t="str">
            <v>Brockwell Drift B/H</v>
          </cell>
          <cell r="F1103" t="str">
            <v>Monitoring</v>
          </cell>
          <cell r="G1103" t="str">
            <v>North East</v>
          </cell>
          <cell r="H1103" t="str">
            <v>West Of Wear</v>
          </cell>
          <cell r="I1103" t="str">
            <v>Public Safety</v>
          </cell>
          <cell r="J1103" t="str">
            <v>Hazard H2594</v>
          </cell>
          <cell r="K1103">
            <v>37802</v>
          </cell>
          <cell r="L1103" t="str">
            <v>416535-007</v>
          </cell>
          <cell r="M1103">
            <v>416380</v>
          </cell>
          <cell r="N1103">
            <v>535068</v>
          </cell>
          <cell r="O1103">
            <v>92</v>
          </cell>
          <cell r="P1103" t="str">
            <v>NZ</v>
          </cell>
          <cell r="Q1103" t="str">
            <v>NZ 16380 35068</v>
          </cell>
        </row>
        <row r="1104">
          <cell r="D1104">
            <v>453.1</v>
          </cell>
          <cell r="E1104" t="str">
            <v>Mill Pit Shaft</v>
          </cell>
          <cell r="F1104" t="str">
            <v>Monitoring</v>
          </cell>
          <cell r="G1104" t="str">
            <v>North East</v>
          </cell>
          <cell r="H1104" t="str">
            <v>Gaunless Valley</v>
          </cell>
          <cell r="I1104" t="str">
            <v>Design Mine Water Treatment</v>
          </cell>
          <cell r="J1104" t="str">
            <v>Hazard E944</v>
          </cell>
          <cell r="K1104">
            <v>36705</v>
          </cell>
          <cell r="L1104" t="str">
            <v>413525-029</v>
          </cell>
          <cell r="M1104">
            <v>413293</v>
          </cell>
          <cell r="N1104">
            <v>525043</v>
          </cell>
          <cell r="O1104">
            <v>92</v>
          </cell>
          <cell r="P1104" t="str">
            <v>NZ</v>
          </cell>
          <cell r="Q1104" t="str">
            <v>NZ 13293 25043</v>
          </cell>
        </row>
        <row r="1105">
          <cell r="D1105">
            <v>453.2</v>
          </cell>
          <cell r="E1105" t="str">
            <v>Mill Pit New Drain</v>
          </cell>
          <cell r="F1105" t="str">
            <v>Monitoring</v>
          </cell>
          <cell r="G1105" t="str">
            <v>North East</v>
          </cell>
          <cell r="H1105" t="str">
            <v>Gaunless Valley</v>
          </cell>
          <cell r="I1105" t="str">
            <v>Design Mine Water Treatment</v>
          </cell>
          <cell r="J1105" t="str">
            <v>Hazard E944</v>
          </cell>
          <cell r="K1105">
            <v>36705</v>
          </cell>
          <cell r="M1105">
            <v>413295</v>
          </cell>
          <cell r="N1105">
            <v>525059</v>
          </cell>
          <cell r="O1105">
            <v>92</v>
          </cell>
          <cell r="P1105" t="str">
            <v>NZ</v>
          </cell>
          <cell r="Q1105" t="str">
            <v>NZ 13295 25059</v>
          </cell>
        </row>
        <row r="1106">
          <cell r="D1106">
            <v>453.3</v>
          </cell>
          <cell r="E1106" t="str">
            <v>Old 156 Shaft Drain</v>
          </cell>
          <cell r="F1106" t="str">
            <v>Monitoring</v>
          </cell>
          <cell r="G1106" t="str">
            <v>North East</v>
          </cell>
          <cell r="H1106" t="str">
            <v>Gaunless Valley</v>
          </cell>
          <cell r="I1106" t="str">
            <v>Design Mine Water Treatment</v>
          </cell>
          <cell r="J1106" t="str">
            <v>Hazard E944</v>
          </cell>
          <cell r="K1106">
            <v>36705</v>
          </cell>
          <cell r="M1106">
            <v>413453</v>
          </cell>
          <cell r="N1106">
            <v>525007</v>
          </cell>
          <cell r="O1106">
            <v>92</v>
          </cell>
          <cell r="P1106" t="str">
            <v>NZ</v>
          </cell>
          <cell r="Q1106" t="str">
            <v>NZ 13453 25007</v>
          </cell>
        </row>
        <row r="1107">
          <cell r="D1107">
            <v>453.4</v>
          </cell>
          <cell r="E1107" t="str">
            <v>Upstream footbridge</v>
          </cell>
          <cell r="F1107" t="str">
            <v>Monitoring</v>
          </cell>
          <cell r="G1107" t="str">
            <v>North East</v>
          </cell>
          <cell r="H1107" t="str">
            <v>Gaunless Valley</v>
          </cell>
          <cell r="I1107" t="str">
            <v>Design Mine Water Treatment</v>
          </cell>
          <cell r="J1107" t="str">
            <v>Hazard E944</v>
          </cell>
          <cell r="K1107">
            <v>36705</v>
          </cell>
          <cell r="M1107">
            <v>413378</v>
          </cell>
          <cell r="N1107">
            <v>525269</v>
          </cell>
          <cell r="O1107">
            <v>92</v>
          </cell>
          <cell r="P1107" t="str">
            <v>NZ</v>
          </cell>
          <cell r="Q1107" t="str">
            <v>NZ 13378 25269</v>
          </cell>
        </row>
        <row r="1108">
          <cell r="D1108">
            <v>453.5</v>
          </cell>
          <cell r="E1108" t="str">
            <v>Downstream at Land's Bridge</v>
          </cell>
          <cell r="F1108" t="str">
            <v>Monitoring</v>
          </cell>
          <cell r="G1108" t="str">
            <v>North East</v>
          </cell>
          <cell r="H1108" t="str">
            <v>Gaunless Valley</v>
          </cell>
          <cell r="I1108" t="str">
            <v>Design Mine Water Treatment</v>
          </cell>
          <cell r="J1108" t="str">
            <v>Hazard E944</v>
          </cell>
          <cell r="K1108">
            <v>36705</v>
          </cell>
          <cell r="M1108">
            <v>413508</v>
          </cell>
          <cell r="N1108">
            <v>524992</v>
          </cell>
          <cell r="O1108">
            <v>92</v>
          </cell>
          <cell r="P1108" t="str">
            <v>NZ</v>
          </cell>
          <cell r="Q1108" t="str">
            <v>NZ 13508 24992</v>
          </cell>
        </row>
        <row r="1109">
          <cell r="D1109">
            <v>453.6</v>
          </cell>
          <cell r="E1109" t="str">
            <v>Downstream at Evenwood Bridge</v>
          </cell>
          <cell r="F1109" t="str">
            <v>Monitoring</v>
          </cell>
          <cell r="G1109" t="str">
            <v>North East</v>
          </cell>
          <cell r="H1109" t="str">
            <v>Gaunless Valley</v>
          </cell>
          <cell r="I1109" t="str">
            <v>Design Mine Water Treatment</v>
          </cell>
          <cell r="J1109" t="str">
            <v>Hazard E944</v>
          </cell>
          <cell r="K1109">
            <v>36705</v>
          </cell>
          <cell r="M1109">
            <v>414980</v>
          </cell>
          <cell r="N1109">
            <v>525765</v>
          </cell>
          <cell r="O1109">
            <v>92</v>
          </cell>
          <cell r="P1109" t="str">
            <v>NZ</v>
          </cell>
          <cell r="Q1109" t="str">
            <v>NZ 14980 25765</v>
          </cell>
        </row>
        <row r="1110">
          <cell r="D1110">
            <v>462.1</v>
          </cell>
          <cell r="E1110" t="str">
            <v>Beeston Shaft</v>
          </cell>
          <cell r="F1110" t="str">
            <v>Monitoring</v>
          </cell>
          <cell r="G1110" t="str">
            <v>Yorkshire</v>
          </cell>
          <cell r="H1110" t="str">
            <v>Yorkshire Zone 8</v>
          </cell>
          <cell r="I1110" t="str">
            <v>Monitoring</v>
          </cell>
          <cell r="J1110" t="str">
            <v>Hazard E838</v>
          </cell>
          <cell r="K1110">
            <v>36773</v>
          </cell>
          <cell r="M1110">
            <v>433085</v>
          </cell>
          <cell r="N1110">
            <v>428665</v>
          </cell>
          <cell r="O1110">
            <v>104</v>
          </cell>
          <cell r="P1110" t="str">
            <v>SE</v>
          </cell>
          <cell r="Q1110" t="str">
            <v>SE 33085 28665</v>
          </cell>
        </row>
        <row r="1111">
          <cell r="D1111">
            <v>462.2</v>
          </cell>
          <cell r="E1111" t="str">
            <v>New Water Shaft</v>
          </cell>
          <cell r="F1111" t="str">
            <v>Monitoring</v>
          </cell>
          <cell r="G1111" t="str">
            <v>Yorkshire</v>
          </cell>
          <cell r="H1111" t="str">
            <v>Yorkshire Zone 8</v>
          </cell>
          <cell r="I1111" t="str">
            <v>Monitoring</v>
          </cell>
          <cell r="J1111" t="str">
            <v>Hazard E838</v>
          </cell>
          <cell r="K1111">
            <v>36773</v>
          </cell>
          <cell r="L1111" t="str">
            <v>433428-011</v>
          </cell>
          <cell r="M1111">
            <v>433084</v>
          </cell>
          <cell r="N1111">
            <v>428664</v>
          </cell>
          <cell r="O1111">
            <v>104</v>
          </cell>
          <cell r="P1111" t="str">
            <v>SE</v>
          </cell>
          <cell r="Q1111" t="str">
            <v>SE 33084 28664</v>
          </cell>
        </row>
        <row r="1112">
          <cell r="D1112">
            <v>781.1</v>
          </cell>
          <cell r="E1112" t="str">
            <v>Balguy Shaft</v>
          </cell>
          <cell r="F1112" t="str">
            <v>Monitoring</v>
          </cell>
          <cell r="G1112" t="str">
            <v>East Midlands</v>
          </cell>
          <cell r="H1112" t="str">
            <v>South Notts</v>
          </cell>
          <cell r="I1112" t="str">
            <v>Monitoring</v>
          </cell>
          <cell r="J1112" t="str">
            <v>H5821</v>
          </cell>
          <cell r="K1112">
            <v>41116</v>
          </cell>
          <cell r="L1112" t="str">
            <v>443354-001</v>
          </cell>
          <cell r="M1112">
            <v>443140</v>
          </cell>
          <cell r="N1112">
            <v>354477</v>
          </cell>
          <cell r="O1112">
            <v>128</v>
          </cell>
          <cell r="P1112" t="str">
            <v>SK</v>
          </cell>
          <cell r="Q1112" t="str">
            <v>SK 43140 54477</v>
          </cell>
        </row>
        <row r="1113">
          <cell r="D1113">
            <v>433.3</v>
          </cell>
          <cell r="E1113" t="str">
            <v>Shaft Security</v>
          </cell>
          <cell r="F1113" t="str">
            <v>Monitoring</v>
          </cell>
          <cell r="G1113" t="str">
            <v>Yorkshire</v>
          </cell>
          <cell r="H1113" t="str">
            <v>Yorkshire Zone 5</v>
          </cell>
          <cell r="I1113" t="str">
            <v>Monitoring</v>
          </cell>
          <cell r="J1113" t="str">
            <v>Area Rising Minewater</v>
          </cell>
          <cell r="K1113">
            <v>36619</v>
          </cell>
          <cell r="L1113" t="str">
            <v>442397-001</v>
          </cell>
          <cell r="M1113">
            <v>442238</v>
          </cell>
          <cell r="N1113">
            <v>397993</v>
          </cell>
          <cell r="O1113">
            <v>111</v>
          </cell>
          <cell r="P1113" t="str">
            <v>SK</v>
          </cell>
          <cell r="Q1113" t="str">
            <v>SK 42238 97993</v>
          </cell>
        </row>
        <row r="1114">
          <cell r="D1114">
            <v>678.1</v>
          </cell>
          <cell r="E1114" t="str">
            <v>Discharge Woodend Colliery water level</v>
          </cell>
          <cell r="F1114" t="str">
            <v>Monitoring</v>
          </cell>
          <cell r="G1114" t="str">
            <v>Yorkshire</v>
          </cell>
          <cell r="H1114" t="str">
            <v>Yorkshire Zone 8</v>
          </cell>
          <cell r="I1114" t="str">
            <v>Design Mine Water Treatment</v>
          </cell>
          <cell r="J1114" t="str">
            <v>Coal Authority Minewater Programme</v>
          </cell>
          <cell r="K1114">
            <v>38183</v>
          </cell>
          <cell r="L1114" t="str">
            <v>432389-004</v>
          </cell>
          <cell r="M1114">
            <v>432240</v>
          </cell>
          <cell r="N1114">
            <v>389390</v>
          </cell>
          <cell r="O1114">
            <v>110</v>
          </cell>
          <cell r="P1114" t="str">
            <v>SK</v>
          </cell>
          <cell r="Q1114" t="str">
            <v>SK 32240 89390</v>
          </cell>
        </row>
        <row r="1115">
          <cell r="D1115">
            <v>49.1</v>
          </cell>
          <cell r="E1115" t="str">
            <v>Pumping Shaft</v>
          </cell>
          <cell r="F1115" t="str">
            <v>Monitoring</v>
          </cell>
          <cell r="G1115" t="str">
            <v>North East</v>
          </cell>
          <cell r="H1115" t="str">
            <v>East Of Wear</v>
          </cell>
          <cell r="I1115" t="str">
            <v>Pumping</v>
          </cell>
          <cell r="J1115" t="str">
            <v>Cars</v>
          </cell>
          <cell r="K1115">
            <v>34608</v>
          </cell>
          <cell r="L1115" t="str">
            <v>431550-002</v>
          </cell>
          <cell r="M1115">
            <v>431002</v>
          </cell>
          <cell r="N1115">
            <v>550577</v>
          </cell>
          <cell r="O1115">
            <v>88</v>
          </cell>
          <cell r="P1115" t="str">
            <v>NZ</v>
          </cell>
          <cell r="Q1115" t="str">
            <v>NZ 31002 50577</v>
          </cell>
        </row>
        <row r="1116">
          <cell r="D1116">
            <v>49.2</v>
          </cell>
          <cell r="E1116" t="str">
            <v>Consented Discharge</v>
          </cell>
          <cell r="F1116" t="str">
            <v>Monitoring</v>
          </cell>
          <cell r="G1116" t="str">
            <v>North East</v>
          </cell>
          <cell r="H1116" t="str">
            <v>East Of Wear</v>
          </cell>
          <cell r="I1116" t="str">
            <v>Pumping</v>
          </cell>
          <cell r="J1116" t="str">
            <v>Cars</v>
          </cell>
          <cell r="K1116">
            <v>34608</v>
          </cell>
          <cell r="M1116">
            <v>431010</v>
          </cell>
          <cell r="N1116">
            <v>550830</v>
          </cell>
          <cell r="O1116">
            <v>88</v>
          </cell>
          <cell r="P1116" t="str">
            <v>NZ</v>
          </cell>
          <cell r="Q1116" t="str">
            <v>NZ 31010 50830</v>
          </cell>
        </row>
        <row r="1117">
          <cell r="D1117">
            <v>173.1</v>
          </cell>
          <cell r="E1117" t="str">
            <v>Shaft</v>
          </cell>
          <cell r="F1117" t="str">
            <v>Inactive</v>
          </cell>
          <cell r="G1117" t="str">
            <v>Scotland</v>
          </cell>
          <cell r="H1117" t="str">
            <v>East Fife</v>
          </cell>
          <cell r="I1117" t="str">
            <v>Public Safety</v>
          </cell>
          <cell r="J1117" t="str">
            <v>Cars</v>
          </cell>
          <cell r="K1117">
            <v>35462</v>
          </cell>
          <cell r="L1117" t="str">
            <v>317693-023</v>
          </cell>
          <cell r="M1117">
            <v>317435</v>
          </cell>
          <cell r="N1117">
            <v>693036</v>
          </cell>
          <cell r="O1117">
            <v>58</v>
          </cell>
          <cell r="P1117" t="str">
            <v>NT</v>
          </cell>
          <cell r="Q1117" t="str">
            <v>NT 17435 93036</v>
          </cell>
        </row>
        <row r="1118">
          <cell r="D1118">
            <v>548.1</v>
          </cell>
          <cell r="E1118" t="str">
            <v>No.3 Shaft</v>
          </cell>
          <cell r="F1118" t="str">
            <v>Monitoring</v>
          </cell>
          <cell r="G1118" t="str">
            <v>Yorkshire</v>
          </cell>
          <cell r="H1118" t="str">
            <v>Yorkshire Zone 5</v>
          </cell>
          <cell r="I1118" t="str">
            <v>Monitoring</v>
          </cell>
          <cell r="J1118" t="str">
            <v>Area Rising Minewater</v>
          </cell>
          <cell r="K1118">
            <v>37264</v>
          </cell>
          <cell r="L1118" t="str">
            <v>439401-003</v>
          </cell>
          <cell r="M1118">
            <v>439913</v>
          </cell>
          <cell r="N1118">
            <v>401910</v>
          </cell>
          <cell r="O1118">
            <v>111</v>
          </cell>
          <cell r="P1118" t="str">
            <v>SE</v>
          </cell>
          <cell r="Q1118" t="str">
            <v>SE 39913 01910</v>
          </cell>
        </row>
        <row r="1119">
          <cell r="D1119">
            <v>309.10000000000002</v>
          </cell>
          <cell r="E1119" t="str">
            <v>Meltonfield New B/H</v>
          </cell>
          <cell r="F1119" t="str">
            <v>Monitoring</v>
          </cell>
          <cell r="G1119" t="str">
            <v>Yorkshire</v>
          </cell>
          <cell r="H1119" t="str">
            <v>Yorkshire Zone 5</v>
          </cell>
          <cell r="I1119" t="str">
            <v>Monitoring</v>
          </cell>
          <cell r="J1119" t="str">
            <v>Area Rising Minewater - Ramsden Recommendation</v>
          </cell>
          <cell r="K1119">
            <v>36969</v>
          </cell>
          <cell r="M1119">
            <v>438341</v>
          </cell>
          <cell r="N1119">
            <v>407249</v>
          </cell>
          <cell r="O1119">
            <v>111</v>
          </cell>
          <cell r="P1119" t="str">
            <v>SE</v>
          </cell>
          <cell r="Q1119" t="str">
            <v>SE 38341 07249</v>
          </cell>
        </row>
        <row r="1120">
          <cell r="D1120">
            <v>397.1</v>
          </cell>
          <cell r="E1120" t="str">
            <v>No.1 Shaft</v>
          </cell>
          <cell r="F1120" t="str">
            <v>Monitoring</v>
          </cell>
          <cell r="G1120" t="str">
            <v>North West</v>
          </cell>
          <cell r="H1120" t="str">
            <v>Bold-Haydock Zone</v>
          </cell>
          <cell r="I1120" t="str">
            <v>Monitoring</v>
          </cell>
          <cell r="J1120" t="str">
            <v>Area Rising Minewater</v>
          </cell>
          <cell r="K1120">
            <v>36373</v>
          </cell>
          <cell r="L1120" t="str">
            <v>356396-004</v>
          </cell>
          <cell r="M1120">
            <v>356317</v>
          </cell>
          <cell r="N1120">
            <v>396080</v>
          </cell>
          <cell r="O1120">
            <v>108</v>
          </cell>
          <cell r="P1120" t="str">
            <v>SJ</v>
          </cell>
          <cell r="Q1120" t="str">
            <v>SJ 56317 96080</v>
          </cell>
        </row>
        <row r="1121">
          <cell r="D1121">
            <v>397.2</v>
          </cell>
          <cell r="E1121" t="str">
            <v>No.2 Shaft</v>
          </cell>
          <cell r="F1121" t="str">
            <v>Monitoring</v>
          </cell>
          <cell r="G1121" t="str">
            <v>North West</v>
          </cell>
          <cell r="H1121" t="str">
            <v>Bold-Haydock Zone</v>
          </cell>
          <cell r="I1121" t="str">
            <v>Monitoring</v>
          </cell>
          <cell r="J1121" t="str">
            <v>Area Rising Minewater</v>
          </cell>
          <cell r="K1121">
            <v>36373</v>
          </cell>
          <cell r="L1121" t="str">
            <v>356396-006</v>
          </cell>
          <cell r="M1121">
            <v>356268</v>
          </cell>
          <cell r="N1121">
            <v>396048</v>
          </cell>
          <cell r="O1121">
            <v>108</v>
          </cell>
          <cell r="P1121" t="str">
            <v>SJ</v>
          </cell>
          <cell r="Q1121" t="str">
            <v>SJ 56268 96048</v>
          </cell>
        </row>
        <row r="1122">
          <cell r="D1122">
            <v>397.3</v>
          </cell>
          <cell r="E1122" t="str">
            <v>No.3 Shaft</v>
          </cell>
          <cell r="F1122" t="str">
            <v>Monitoring</v>
          </cell>
          <cell r="G1122" t="str">
            <v>North West</v>
          </cell>
          <cell r="H1122" t="str">
            <v>Bold-Haydock Zone</v>
          </cell>
          <cell r="I1122" t="str">
            <v>Monitoring</v>
          </cell>
          <cell r="J1122" t="str">
            <v>Area Rising Minewater</v>
          </cell>
          <cell r="K1122">
            <v>36373</v>
          </cell>
          <cell r="L1122" t="str">
            <v>356396-005</v>
          </cell>
          <cell r="M1122">
            <v>356311</v>
          </cell>
          <cell r="N1122">
            <v>396024</v>
          </cell>
          <cell r="O1122">
            <v>108</v>
          </cell>
          <cell r="P1122" t="str">
            <v>SJ</v>
          </cell>
          <cell r="Q1122" t="str">
            <v>SJ 56311 96024</v>
          </cell>
        </row>
        <row r="1123">
          <cell r="D1123">
            <v>708.1</v>
          </cell>
          <cell r="E1123" t="str">
            <v>No.1 Shaft</v>
          </cell>
          <cell r="F1123" t="str">
            <v>Monitoring</v>
          </cell>
          <cell r="G1123" t="str">
            <v>North East</v>
          </cell>
          <cell r="H1123" t="str">
            <v>Wansbeck</v>
          </cell>
          <cell r="I1123" t="str">
            <v>Monitoring</v>
          </cell>
          <cell r="J1123" t="str">
            <v>Area Rising Minewater</v>
          </cell>
          <cell r="K1123">
            <v>38737</v>
          </cell>
          <cell r="L1123" t="str">
            <v>429590-001</v>
          </cell>
          <cell r="M1123">
            <v>429829</v>
          </cell>
          <cell r="N1123">
            <v>590469</v>
          </cell>
          <cell r="O1123">
            <v>81</v>
          </cell>
          <cell r="P1123" t="str">
            <v>NZ</v>
          </cell>
          <cell r="Q1123" t="str">
            <v>NZ 29829 90469</v>
          </cell>
        </row>
        <row r="1124">
          <cell r="D1124">
            <v>708.2</v>
          </cell>
          <cell r="E1124" t="str">
            <v>Beach Sea Water Sample</v>
          </cell>
          <cell r="F1124" t="str">
            <v>Monitoring</v>
          </cell>
          <cell r="G1124" t="str">
            <v>North East</v>
          </cell>
          <cell r="H1124" t="str">
            <v>Wansbeck</v>
          </cell>
          <cell r="I1124" t="str">
            <v>Monitoring</v>
          </cell>
        </row>
        <row r="1125">
          <cell r="D1125">
            <v>708.3</v>
          </cell>
          <cell r="E1125" t="str">
            <v>Lagoon 1 Inlet</v>
          </cell>
          <cell r="F1125" t="str">
            <v>Monitoring</v>
          </cell>
          <cell r="G1125" t="str">
            <v>North East</v>
          </cell>
          <cell r="H1125" t="str">
            <v>Wansbeck</v>
          </cell>
          <cell r="I1125" t="str">
            <v>Monitoring</v>
          </cell>
        </row>
        <row r="1126">
          <cell r="D1126">
            <v>708.4</v>
          </cell>
          <cell r="E1126" t="str">
            <v>Lagoon 1 Outlet</v>
          </cell>
          <cell r="F1126" t="str">
            <v>Monitoring</v>
          </cell>
          <cell r="G1126" t="str">
            <v>North East</v>
          </cell>
          <cell r="H1126" t="str">
            <v>Wansbeck</v>
          </cell>
          <cell r="I1126" t="str">
            <v>Monitoring</v>
          </cell>
        </row>
        <row r="1127">
          <cell r="D1127">
            <v>708.5</v>
          </cell>
          <cell r="E1127" t="str">
            <v>Lagoon 2 Outlet</v>
          </cell>
          <cell r="F1127" t="str">
            <v>Monitoring</v>
          </cell>
          <cell r="G1127" t="str">
            <v>North East</v>
          </cell>
          <cell r="H1127" t="str">
            <v>Wansbeck</v>
          </cell>
          <cell r="I1127" t="str">
            <v>Monitoring</v>
          </cell>
        </row>
        <row r="1128">
          <cell r="D1128">
            <v>708.6</v>
          </cell>
          <cell r="E1128" t="str">
            <v>Final Discharge at Beach</v>
          </cell>
          <cell r="F1128" t="str">
            <v>Monitoring</v>
          </cell>
          <cell r="G1128" t="str">
            <v>North East</v>
          </cell>
          <cell r="H1128" t="str">
            <v>Wansbeck</v>
          </cell>
          <cell r="I1128" t="str">
            <v>Monitoring</v>
          </cell>
        </row>
        <row r="1129">
          <cell r="D1129">
            <v>708.7</v>
          </cell>
          <cell r="E1129" t="str">
            <v xml:space="preserve">Beach Sea Water Sample 100 m from outfall </v>
          </cell>
          <cell r="F1129" t="str">
            <v>Monitoring</v>
          </cell>
          <cell r="G1129" t="str">
            <v>North East</v>
          </cell>
          <cell r="H1129" t="str">
            <v>Wansbeck</v>
          </cell>
          <cell r="I1129" t="str">
            <v>Monitoring</v>
          </cell>
        </row>
        <row r="1130">
          <cell r="D1130">
            <v>116.1</v>
          </cell>
          <cell r="E1130" t="str">
            <v>Borehole shaft vent</v>
          </cell>
          <cell r="F1130" t="str">
            <v>Monitoring</v>
          </cell>
          <cell r="G1130" t="str">
            <v>South Wales</v>
          </cell>
          <cell r="H1130" t="str">
            <v>Upper Cynon Valley</v>
          </cell>
          <cell r="I1130" t="str">
            <v>Monitoring</v>
          </cell>
          <cell r="J1130" t="str">
            <v>Cars</v>
          </cell>
          <cell r="K1130">
            <v>34851</v>
          </cell>
          <cell r="M1130">
            <v>300561</v>
          </cell>
          <cell r="N1130">
            <v>202084</v>
          </cell>
          <cell r="O1130">
            <v>170</v>
          </cell>
          <cell r="P1130" t="str">
            <v>SO</v>
          </cell>
          <cell r="Q1130" t="str">
            <v>SO 00561 02084</v>
          </cell>
        </row>
        <row r="1131">
          <cell r="D1131">
            <v>101.1</v>
          </cell>
          <cell r="E1131" t="str">
            <v>North Stack</v>
          </cell>
          <cell r="F1131" t="str">
            <v>Monitoring</v>
          </cell>
          <cell r="G1131" t="str">
            <v>South Wales</v>
          </cell>
          <cell r="H1131" t="str">
            <v>Upper Rhondda Fawr Valley</v>
          </cell>
          <cell r="I1131" t="str">
            <v>Public Safety</v>
          </cell>
          <cell r="J1131" t="str">
            <v>Cars</v>
          </cell>
          <cell r="K1131">
            <v>34731</v>
          </cell>
          <cell r="L1131" t="str">
            <v>296195-004/021</v>
          </cell>
          <cell r="M1131">
            <v>296493</v>
          </cell>
          <cell r="N1131">
            <v>194904</v>
          </cell>
          <cell r="O1131">
            <v>170</v>
          </cell>
          <cell r="P1131" t="str">
            <v>SS</v>
          </cell>
          <cell r="Q1131" t="str">
            <v>SS 96493 94904</v>
          </cell>
        </row>
        <row r="1132">
          <cell r="D1132">
            <v>101.2</v>
          </cell>
          <cell r="E1132" t="str">
            <v>South Stack</v>
          </cell>
          <cell r="F1132" t="str">
            <v>Monitoring</v>
          </cell>
          <cell r="G1132" t="str">
            <v>South Wales</v>
          </cell>
          <cell r="H1132" t="str">
            <v>Upper Rhondda Fawr Valley</v>
          </cell>
          <cell r="I1132" t="str">
            <v>Public Safety</v>
          </cell>
          <cell r="J1132" t="str">
            <v>Cars</v>
          </cell>
          <cell r="K1132">
            <v>34731</v>
          </cell>
          <cell r="M1132">
            <v>296493</v>
          </cell>
          <cell r="N1132">
            <v>194904</v>
          </cell>
          <cell r="O1132">
            <v>170</v>
          </cell>
          <cell r="P1132" t="str">
            <v>SS</v>
          </cell>
          <cell r="Q1132" t="str">
            <v>SS 96493 94904</v>
          </cell>
        </row>
        <row r="1133">
          <cell r="D1133">
            <v>101.3</v>
          </cell>
          <cell r="E1133" t="str">
            <v>North Shaft : No.1 Vent</v>
          </cell>
          <cell r="F1133" t="str">
            <v>Monitoring</v>
          </cell>
          <cell r="G1133" t="str">
            <v>South Wales</v>
          </cell>
          <cell r="H1133" t="str">
            <v>Upper Rhondda Fawr Valley</v>
          </cell>
          <cell r="I1133" t="str">
            <v>Public Safety</v>
          </cell>
          <cell r="J1133" t="str">
            <v>Cars</v>
          </cell>
          <cell r="K1133">
            <v>34731</v>
          </cell>
          <cell r="L1133" t="str">
            <v>296195-021</v>
          </cell>
          <cell r="M1133">
            <v>296507</v>
          </cell>
          <cell r="N1133">
            <v>195007</v>
          </cell>
          <cell r="O1133">
            <v>170</v>
          </cell>
          <cell r="P1133" t="str">
            <v>SS</v>
          </cell>
          <cell r="Q1133" t="str">
            <v>SS 96507 95007</v>
          </cell>
        </row>
        <row r="1134">
          <cell r="D1134">
            <v>101.4</v>
          </cell>
          <cell r="E1134" t="str">
            <v>North Shaft : No.2 Vent</v>
          </cell>
          <cell r="F1134" t="str">
            <v>Monitoring</v>
          </cell>
          <cell r="G1134" t="str">
            <v>South Wales</v>
          </cell>
          <cell r="H1134" t="str">
            <v>Upper Rhondda Fawr Valley</v>
          </cell>
          <cell r="I1134" t="str">
            <v>Public Safety</v>
          </cell>
          <cell r="J1134" t="str">
            <v>Cars</v>
          </cell>
          <cell r="K1134">
            <v>34731</v>
          </cell>
          <cell r="L1134" t="str">
            <v>296195-021</v>
          </cell>
          <cell r="M1134">
            <v>296507</v>
          </cell>
          <cell r="N1134">
            <v>195007</v>
          </cell>
          <cell r="O1134">
            <v>170</v>
          </cell>
          <cell r="P1134" t="str">
            <v>SS</v>
          </cell>
          <cell r="Q1134" t="str">
            <v>SS 96507 95007</v>
          </cell>
        </row>
        <row r="1135">
          <cell r="D1135">
            <v>101.5</v>
          </cell>
          <cell r="E1135" t="str">
            <v>South Shaft : No.3 Vent</v>
          </cell>
          <cell r="F1135" t="str">
            <v>Monitoring</v>
          </cell>
          <cell r="G1135" t="str">
            <v>South Wales</v>
          </cell>
          <cell r="H1135" t="str">
            <v>Upper Rhondda Fawr Valley</v>
          </cell>
          <cell r="I1135" t="str">
            <v>Public Safety</v>
          </cell>
          <cell r="J1135" t="str">
            <v>Cars</v>
          </cell>
          <cell r="K1135">
            <v>34731</v>
          </cell>
          <cell r="L1135" t="str">
            <v>296194-004</v>
          </cell>
          <cell r="M1135">
            <v>296525</v>
          </cell>
          <cell r="N1135">
            <v>194974</v>
          </cell>
          <cell r="O1135">
            <v>170</v>
          </cell>
          <cell r="P1135" t="str">
            <v>SS</v>
          </cell>
          <cell r="Q1135" t="str">
            <v>SS 96525 94974</v>
          </cell>
        </row>
        <row r="1136">
          <cell r="D1136">
            <v>101.6</v>
          </cell>
          <cell r="E1136" t="str">
            <v>South Shaft : No.4 Vent</v>
          </cell>
          <cell r="F1136" t="str">
            <v>Monitoring</v>
          </cell>
          <cell r="G1136" t="str">
            <v>South Wales</v>
          </cell>
          <cell r="H1136" t="str">
            <v>Upper Rhondda Fawr Valley</v>
          </cell>
          <cell r="I1136" t="str">
            <v>Public Safety</v>
          </cell>
          <cell r="J1136" t="str">
            <v>Cars</v>
          </cell>
          <cell r="K1136">
            <v>34731</v>
          </cell>
          <cell r="L1136" t="str">
            <v>296194-004</v>
          </cell>
          <cell r="M1136">
            <v>296525</v>
          </cell>
          <cell r="N1136">
            <v>194974</v>
          </cell>
          <cell r="O1136">
            <v>170</v>
          </cell>
          <cell r="P1136" t="str">
            <v>SS</v>
          </cell>
          <cell r="Q1136" t="str">
            <v>SS 96525 94974</v>
          </cell>
        </row>
        <row r="1137">
          <cell r="D1137">
            <v>203.1</v>
          </cell>
          <cell r="E1137" t="str">
            <v>Upcast (west) Shaft</v>
          </cell>
          <cell r="F1137" t="str">
            <v>Monitoring</v>
          </cell>
          <cell r="G1137" t="str">
            <v>North East</v>
          </cell>
          <cell r="H1137" t="str">
            <v>South Durham</v>
          </cell>
          <cell r="I1137" t="str">
            <v>Monitoring</v>
          </cell>
          <cell r="J1137" t="str">
            <v>Area Rising Minewater</v>
          </cell>
          <cell r="K1137">
            <v>35247</v>
          </cell>
          <cell r="L1137" t="str">
            <v>430531-002</v>
          </cell>
          <cell r="M1137">
            <v>430666</v>
          </cell>
          <cell r="N1137">
            <v>531518</v>
          </cell>
          <cell r="O1137">
            <v>93</v>
          </cell>
          <cell r="P1137" t="str">
            <v>NZ</v>
          </cell>
          <cell r="Q1137" t="str">
            <v>NZ 30666 31518</v>
          </cell>
        </row>
        <row r="1138">
          <cell r="D1138">
            <v>399.1</v>
          </cell>
          <cell r="E1138" t="str">
            <v>Outlet</v>
          </cell>
          <cell r="F1138" t="str">
            <v>Monitoring</v>
          </cell>
          <cell r="G1138" t="str">
            <v>Yorkshire</v>
          </cell>
          <cell r="H1138" t="str">
            <v>Yorkshire Zone 5</v>
          </cell>
          <cell r="I1138" t="str">
            <v>Monitoring</v>
          </cell>
          <cell r="J1138" t="str">
            <v>Area Rising Minewater - Ramsden Recommendation</v>
          </cell>
          <cell r="K1138">
            <v>36373</v>
          </cell>
          <cell r="L1138" t="str">
            <v>442395-001</v>
          </cell>
          <cell r="M1138">
            <v>442988</v>
          </cell>
          <cell r="N1138">
            <v>395034</v>
          </cell>
          <cell r="O1138">
            <v>111</v>
          </cell>
          <cell r="P1138" t="str">
            <v>SK</v>
          </cell>
          <cell r="Q1138" t="str">
            <v>SK 42988 95034</v>
          </cell>
        </row>
        <row r="1139">
          <cell r="D1139">
            <v>286.10000000000002</v>
          </cell>
          <cell r="E1139" t="str">
            <v>Top Haigh Moor B/H East</v>
          </cell>
          <cell r="F1139" t="str">
            <v>Monitoring</v>
          </cell>
          <cell r="G1139" t="str">
            <v>Yorkshire</v>
          </cell>
          <cell r="H1139" t="str">
            <v>Yorkshire Zone 10</v>
          </cell>
          <cell r="I1139" t="str">
            <v>Public Safety</v>
          </cell>
          <cell r="J1139" t="str">
            <v>Area Mine Gas Investigation</v>
          </cell>
          <cell r="K1139">
            <v>36039</v>
          </cell>
          <cell r="M1139">
            <v>430587</v>
          </cell>
          <cell r="N1139">
            <v>418239</v>
          </cell>
          <cell r="O1139">
            <v>110</v>
          </cell>
          <cell r="P1139" t="str">
            <v>SE</v>
          </cell>
          <cell r="Q1139" t="str">
            <v>SE 30587 18239</v>
          </cell>
        </row>
        <row r="1140">
          <cell r="D1140">
            <v>286.2</v>
          </cell>
          <cell r="E1140" t="str">
            <v>Horbury Rock B/H West</v>
          </cell>
          <cell r="F1140" t="str">
            <v>Monitoring</v>
          </cell>
          <cell r="G1140" t="str">
            <v>Yorkshire</v>
          </cell>
          <cell r="H1140" t="str">
            <v>Yorkshire Zone 10</v>
          </cell>
          <cell r="I1140" t="str">
            <v>Public Safety</v>
          </cell>
          <cell r="J1140" t="str">
            <v>Area Mine Gas Investigation</v>
          </cell>
          <cell r="K1140">
            <v>36039</v>
          </cell>
          <cell r="M1140">
            <v>430587</v>
          </cell>
          <cell r="N1140">
            <v>418239</v>
          </cell>
          <cell r="O1140">
            <v>110</v>
          </cell>
          <cell r="P1140" t="str">
            <v>SE</v>
          </cell>
          <cell r="Q1140" t="str">
            <v>SE 30587 18239</v>
          </cell>
        </row>
        <row r="1141">
          <cell r="D1141">
            <v>358.1</v>
          </cell>
          <cell r="E1141" t="str">
            <v>No.1 Shaft B/H (West)</v>
          </cell>
          <cell r="F1141" t="str">
            <v>Monitoring</v>
          </cell>
          <cell r="G1141" t="str">
            <v>Yorkshire</v>
          </cell>
          <cell r="H1141" t="str">
            <v>Yorkshire Zone 10</v>
          </cell>
          <cell r="I1141" t="str">
            <v>Monitoring</v>
          </cell>
          <cell r="J1141" t="str">
            <v>Area Mine Gas Investigation</v>
          </cell>
          <cell r="K1141">
            <v>36251</v>
          </cell>
          <cell r="M1141">
            <v>431467</v>
          </cell>
          <cell r="N1141">
            <v>420325</v>
          </cell>
          <cell r="O1141">
            <v>104</v>
          </cell>
          <cell r="P1141" t="str">
            <v>SE</v>
          </cell>
          <cell r="Q1141" t="str">
            <v>SE 31467 20325</v>
          </cell>
        </row>
        <row r="1142">
          <cell r="D1142">
            <v>358.2</v>
          </cell>
          <cell r="E1142" t="str">
            <v>No.2 Shaft B/H (East)</v>
          </cell>
          <cell r="F1142" t="str">
            <v>Monitoring</v>
          </cell>
          <cell r="G1142" t="str">
            <v>Yorkshire</v>
          </cell>
          <cell r="H1142" t="str">
            <v>Yorkshire Zone 10</v>
          </cell>
          <cell r="I1142" t="str">
            <v>Monitoring</v>
          </cell>
          <cell r="J1142" t="str">
            <v>Area Mine Gas Investigation</v>
          </cell>
          <cell r="K1142">
            <v>36251</v>
          </cell>
          <cell r="M1142">
            <v>431487</v>
          </cell>
          <cell r="N1142">
            <v>420322</v>
          </cell>
          <cell r="O1142">
            <v>104</v>
          </cell>
          <cell r="P1142" t="str">
            <v>SE</v>
          </cell>
          <cell r="Q1142" t="str">
            <v>SE 31487 20322</v>
          </cell>
        </row>
        <row r="1143">
          <cell r="D1143">
            <v>358.3</v>
          </cell>
          <cell r="E1143" t="str">
            <v>S4 Vent</v>
          </cell>
          <cell r="F1143" t="str">
            <v>Monitoring</v>
          </cell>
          <cell r="G1143" t="str">
            <v>Yorkshire</v>
          </cell>
          <cell r="H1143" t="str">
            <v>Yorkshire Zone 10</v>
          </cell>
          <cell r="I1143" t="str">
            <v>Monitoring</v>
          </cell>
          <cell r="J1143" t="str">
            <v>Area Mine Gas Investigation</v>
          </cell>
          <cell r="K1143">
            <v>36251</v>
          </cell>
          <cell r="M1143">
            <v>431500</v>
          </cell>
          <cell r="N1143">
            <v>420300</v>
          </cell>
          <cell r="O1143">
            <v>104</v>
          </cell>
          <cell r="P1143" t="str">
            <v>SE</v>
          </cell>
          <cell r="Q1143" t="str">
            <v>SE 31500 20300</v>
          </cell>
        </row>
        <row r="1144">
          <cell r="D1144">
            <v>220.1</v>
          </cell>
          <cell r="E1144" t="str">
            <v>No.1 Pumping Shaft</v>
          </cell>
          <cell r="F1144" t="str">
            <v>Monitoring</v>
          </cell>
          <cell r="G1144" t="str">
            <v>East Midlands</v>
          </cell>
          <cell r="H1144" t="str">
            <v>North Nottinghamshire</v>
          </cell>
          <cell r="I1144" t="str">
            <v>Monitoring</v>
          </cell>
          <cell r="J1144" t="str">
            <v>Cars</v>
          </cell>
          <cell r="K1144">
            <v>35582</v>
          </cell>
          <cell r="L1144" t="str">
            <v>460378-001</v>
          </cell>
          <cell r="M1144">
            <v>460780</v>
          </cell>
          <cell r="N1144">
            <v>378295</v>
          </cell>
          <cell r="O1144">
            <v>120</v>
          </cell>
          <cell r="P1144" t="str">
            <v>SK</v>
          </cell>
          <cell r="Q1144" t="str">
            <v>SK 60780 78295</v>
          </cell>
        </row>
        <row r="1145">
          <cell r="D1145">
            <v>220.2</v>
          </cell>
          <cell r="E1145" t="str">
            <v>No.2 Shaft</v>
          </cell>
          <cell r="F1145" t="str">
            <v>Monitoring</v>
          </cell>
          <cell r="G1145" t="str">
            <v>East Midlands</v>
          </cell>
          <cell r="H1145" t="str">
            <v>North Nottinghamshire</v>
          </cell>
          <cell r="I1145" t="str">
            <v>Monitoring</v>
          </cell>
          <cell r="J1145" t="str">
            <v>Cars</v>
          </cell>
          <cell r="K1145">
            <v>35582</v>
          </cell>
          <cell r="L1145" t="str">
            <v>460378-002</v>
          </cell>
          <cell r="M1145">
            <v>460738</v>
          </cell>
          <cell r="N1145">
            <v>378281</v>
          </cell>
          <cell r="O1145">
            <v>120</v>
          </cell>
          <cell r="P1145" t="str">
            <v>SK</v>
          </cell>
          <cell r="Q1145" t="str">
            <v>SK 60738 78281</v>
          </cell>
        </row>
        <row r="1146">
          <cell r="D1146">
            <v>220.3</v>
          </cell>
          <cell r="E1146" t="str">
            <v>No.3 Shaft</v>
          </cell>
          <cell r="F1146" t="str">
            <v>Monitoring</v>
          </cell>
          <cell r="G1146" t="str">
            <v>East Midlands</v>
          </cell>
          <cell r="H1146" t="str">
            <v>North Nottinghamshire</v>
          </cell>
          <cell r="I1146" t="str">
            <v>Monitoring</v>
          </cell>
          <cell r="J1146" t="str">
            <v>Cars</v>
          </cell>
          <cell r="K1146">
            <v>35582</v>
          </cell>
          <cell r="L1146" t="str">
            <v>460378-003</v>
          </cell>
          <cell r="M1146">
            <v>460697</v>
          </cell>
          <cell r="N1146">
            <v>378267</v>
          </cell>
          <cell r="O1146">
            <v>120</v>
          </cell>
          <cell r="P1146" t="str">
            <v>SK</v>
          </cell>
          <cell r="Q1146" t="str">
            <v>SK 60697 78267</v>
          </cell>
        </row>
        <row r="1147">
          <cell r="D1147">
            <v>220.4</v>
          </cell>
          <cell r="E1147" t="str">
            <v>No.4 Shaft</v>
          </cell>
          <cell r="F1147" t="str">
            <v>Monitoring</v>
          </cell>
          <cell r="G1147" t="str">
            <v>East Midlands</v>
          </cell>
          <cell r="H1147" t="str">
            <v>North Nottinghamshire</v>
          </cell>
          <cell r="I1147" t="str">
            <v>Monitoring</v>
          </cell>
          <cell r="J1147" t="str">
            <v>Cars</v>
          </cell>
          <cell r="K1147">
            <v>35582</v>
          </cell>
          <cell r="L1147" t="str">
            <v>460378-004</v>
          </cell>
          <cell r="M1147">
            <v>460855</v>
          </cell>
          <cell r="N1147">
            <v>378160</v>
          </cell>
          <cell r="O1147">
            <v>120</v>
          </cell>
          <cell r="P1147" t="str">
            <v>SK</v>
          </cell>
          <cell r="Q1147" t="str">
            <v>SK 60855 78160</v>
          </cell>
        </row>
        <row r="1148">
          <cell r="D1148">
            <v>220.5</v>
          </cell>
          <cell r="E1148" t="str">
            <v>Main Vent</v>
          </cell>
          <cell r="F1148" t="str">
            <v>Monitoring</v>
          </cell>
          <cell r="G1148" t="str">
            <v>East Midlands</v>
          </cell>
          <cell r="H1148" t="str">
            <v>North Nottinghamshire</v>
          </cell>
          <cell r="I1148" t="str">
            <v>Monitoring</v>
          </cell>
          <cell r="J1148" t="str">
            <v>Cars</v>
          </cell>
          <cell r="K1148">
            <v>35582</v>
          </cell>
          <cell r="M1148">
            <v>460694</v>
          </cell>
          <cell r="N1148">
            <v>378271</v>
          </cell>
          <cell r="O1148">
            <v>120</v>
          </cell>
          <cell r="P1148" t="str">
            <v>SK</v>
          </cell>
          <cell r="Q1148" t="str">
            <v>SK 60694 78271</v>
          </cell>
        </row>
        <row r="1149">
          <cell r="D1149">
            <v>308.10000000000002</v>
          </cell>
          <cell r="E1149" t="str">
            <v>No.1 Shaft</v>
          </cell>
          <cell r="F1149" t="str">
            <v>Inactive</v>
          </cell>
          <cell r="G1149" t="str">
            <v>Yorkshire</v>
          </cell>
          <cell r="H1149" t="str">
            <v>Yorkshire Zone 6</v>
          </cell>
          <cell r="I1149" t="str">
            <v>Monitoring</v>
          </cell>
          <cell r="J1149" t="str">
            <v>Area Rising Minewater</v>
          </cell>
          <cell r="K1149">
            <v>36100</v>
          </cell>
          <cell r="L1149" t="str">
            <v>445400-003</v>
          </cell>
          <cell r="M1149">
            <v>445340</v>
          </cell>
          <cell r="N1149">
            <v>400618</v>
          </cell>
          <cell r="O1149">
            <v>111</v>
          </cell>
          <cell r="P1149" t="str">
            <v>SE</v>
          </cell>
          <cell r="Q1149" t="str">
            <v>SE 45340 00618</v>
          </cell>
        </row>
        <row r="1150">
          <cell r="D1150">
            <v>308.2</v>
          </cell>
          <cell r="E1150" t="str">
            <v>Cupola Shaft</v>
          </cell>
          <cell r="F1150" t="str">
            <v>Inactive</v>
          </cell>
          <cell r="G1150" t="str">
            <v>Yorkshire</v>
          </cell>
          <cell r="H1150" t="str">
            <v>Yorkshire Zone 6</v>
          </cell>
          <cell r="I1150" t="str">
            <v>Monitoring</v>
          </cell>
          <cell r="J1150" t="str">
            <v>Area Rising Minewater</v>
          </cell>
          <cell r="K1150">
            <v>36100</v>
          </cell>
          <cell r="L1150" t="str">
            <v>445400-002</v>
          </cell>
          <cell r="M1150">
            <v>445306</v>
          </cell>
          <cell r="N1150">
            <v>400644</v>
          </cell>
          <cell r="O1150">
            <v>111</v>
          </cell>
          <cell r="P1150" t="str">
            <v>SE</v>
          </cell>
          <cell r="Q1150" t="str">
            <v>SE 45306 00644</v>
          </cell>
        </row>
        <row r="1151">
          <cell r="D1151">
            <v>308.3</v>
          </cell>
          <cell r="E1151" t="str">
            <v>Air Shaft</v>
          </cell>
          <cell r="F1151" t="str">
            <v>Inactive</v>
          </cell>
          <cell r="G1151" t="str">
            <v>Yorkshire</v>
          </cell>
          <cell r="H1151" t="str">
            <v>Yorkshire Zone 6</v>
          </cell>
          <cell r="I1151" t="str">
            <v>Monitoring</v>
          </cell>
          <cell r="J1151" t="str">
            <v>Area Rising Minewater</v>
          </cell>
          <cell r="K1151">
            <v>36100</v>
          </cell>
          <cell r="L1151" t="str">
            <v>445400-004</v>
          </cell>
          <cell r="M1151">
            <v>445330</v>
          </cell>
          <cell r="N1151">
            <v>400579</v>
          </cell>
          <cell r="O1151">
            <v>111</v>
          </cell>
          <cell r="P1151" t="str">
            <v>SE</v>
          </cell>
          <cell r="Q1151" t="str">
            <v>SE 45330 00579</v>
          </cell>
        </row>
        <row r="1152">
          <cell r="D1152">
            <v>308.39999999999998</v>
          </cell>
          <cell r="E1152" t="str">
            <v>No.4 Shaft</v>
          </cell>
          <cell r="F1152" t="str">
            <v>Inactive</v>
          </cell>
          <cell r="G1152" t="str">
            <v>Yorkshire</v>
          </cell>
          <cell r="H1152" t="str">
            <v>Yorkshire Zone 6</v>
          </cell>
          <cell r="I1152" t="str">
            <v>Monitoring</v>
          </cell>
          <cell r="J1152" t="str">
            <v>Area Rising Minewater</v>
          </cell>
          <cell r="K1152">
            <v>36100</v>
          </cell>
          <cell r="L1152" t="str">
            <v>445400-001</v>
          </cell>
          <cell r="M1152">
            <v>445355</v>
          </cell>
          <cell r="N1152">
            <v>400680</v>
          </cell>
          <cell r="O1152">
            <v>111</v>
          </cell>
          <cell r="P1152" t="str">
            <v>SE</v>
          </cell>
          <cell r="Q1152" t="str">
            <v>SE 45355 00680</v>
          </cell>
        </row>
        <row r="1153">
          <cell r="D1153">
            <v>519.1</v>
          </cell>
          <cell r="E1153" t="str">
            <v>Brickyard Pumping Shaft</v>
          </cell>
          <cell r="F1153" t="str">
            <v>Monitoring</v>
          </cell>
          <cell r="G1153" t="str">
            <v>East Midlands</v>
          </cell>
          <cell r="H1153" t="str">
            <v>Notts-Derbys Border</v>
          </cell>
          <cell r="I1153" t="str">
            <v>Monitoring</v>
          </cell>
          <cell r="J1153" t="str">
            <v>Area Rising Minewater</v>
          </cell>
          <cell r="K1153">
            <v>37092</v>
          </cell>
          <cell r="L1153" t="str">
            <v>439348-035</v>
          </cell>
          <cell r="M1153">
            <v>439584</v>
          </cell>
          <cell r="N1153">
            <v>348628</v>
          </cell>
          <cell r="O1153">
            <v>119</v>
          </cell>
          <cell r="P1153" t="str">
            <v>SK</v>
          </cell>
          <cell r="Q1153" t="str">
            <v>SK 39584 48628</v>
          </cell>
        </row>
        <row r="1154">
          <cell r="D1154">
            <v>102.1</v>
          </cell>
          <cell r="E1154" t="str">
            <v>No.2 Shaft</v>
          </cell>
          <cell r="F1154" t="str">
            <v>Monitoring</v>
          </cell>
          <cell r="G1154" t="str">
            <v>East Midlands</v>
          </cell>
          <cell r="H1154" t="str">
            <v>North East Derbyshire</v>
          </cell>
          <cell r="I1154" t="str">
            <v>Monitoring</v>
          </cell>
          <cell r="J1154" t="str">
            <v>Cars</v>
          </cell>
          <cell r="K1154">
            <v>34731</v>
          </cell>
          <cell r="L1154" t="str">
            <v>444371-002</v>
          </cell>
          <cell r="M1154">
            <v>444921</v>
          </cell>
          <cell r="N1154">
            <v>371889</v>
          </cell>
          <cell r="O1154">
            <v>120</v>
          </cell>
          <cell r="P1154" t="str">
            <v>SK</v>
          </cell>
          <cell r="Q1154" t="str">
            <v>SK 44921 71889</v>
          </cell>
        </row>
        <row r="1155">
          <cell r="D1155">
            <v>102.2</v>
          </cell>
          <cell r="E1155" t="str">
            <v>No.3 Shaft / No.1 Vent</v>
          </cell>
          <cell r="F1155" t="str">
            <v>Monitoring</v>
          </cell>
          <cell r="G1155" t="str">
            <v>East Midlands</v>
          </cell>
          <cell r="H1155" t="str">
            <v>North East Derbyshire</v>
          </cell>
          <cell r="I1155" t="str">
            <v>Monitoring</v>
          </cell>
          <cell r="J1155" t="str">
            <v>Cars</v>
          </cell>
          <cell r="K1155">
            <v>34731</v>
          </cell>
          <cell r="L1155" t="str">
            <v>444371-001</v>
          </cell>
          <cell r="M1155">
            <v>444911</v>
          </cell>
          <cell r="N1155">
            <v>371918</v>
          </cell>
          <cell r="O1155">
            <v>120</v>
          </cell>
          <cell r="P1155" t="str">
            <v>SK</v>
          </cell>
          <cell r="Q1155" t="str">
            <v>SK 44911 71918</v>
          </cell>
        </row>
        <row r="1156">
          <cell r="D1156">
            <v>102.3</v>
          </cell>
          <cell r="E1156" t="str">
            <v>No.3 Shaft / No.2 Vent</v>
          </cell>
          <cell r="F1156" t="str">
            <v>Monitoring</v>
          </cell>
          <cell r="G1156" t="str">
            <v>East Midlands</v>
          </cell>
          <cell r="H1156" t="str">
            <v>North East Derbyshire</v>
          </cell>
          <cell r="I1156" t="str">
            <v>Monitoring</v>
          </cell>
          <cell r="J1156" t="str">
            <v>Cars</v>
          </cell>
          <cell r="K1156">
            <v>34731</v>
          </cell>
          <cell r="L1156" t="str">
            <v>444371-001</v>
          </cell>
          <cell r="M1156">
            <v>444911</v>
          </cell>
          <cell r="N1156">
            <v>371918</v>
          </cell>
          <cell r="O1156">
            <v>120</v>
          </cell>
          <cell r="P1156" t="str">
            <v>SK</v>
          </cell>
          <cell r="Q1156" t="str">
            <v>SK 44911 71918</v>
          </cell>
        </row>
        <row r="1157">
          <cell r="D1157">
            <v>102.4</v>
          </cell>
          <cell r="E1157" t="str">
            <v>No.3 Shaft / No.3 Vent</v>
          </cell>
          <cell r="F1157" t="str">
            <v>Monitoring</v>
          </cell>
          <cell r="G1157" t="str">
            <v>East Midlands</v>
          </cell>
          <cell r="H1157" t="str">
            <v>North East Derbyshire</v>
          </cell>
          <cell r="I1157" t="str">
            <v>Monitoring</v>
          </cell>
          <cell r="J1157" t="str">
            <v>Cars</v>
          </cell>
          <cell r="K1157">
            <v>34731</v>
          </cell>
          <cell r="L1157" t="str">
            <v>444371-001</v>
          </cell>
          <cell r="M1157">
            <v>444911</v>
          </cell>
          <cell r="N1157">
            <v>371918</v>
          </cell>
          <cell r="O1157">
            <v>120</v>
          </cell>
          <cell r="P1157" t="str">
            <v>SK</v>
          </cell>
          <cell r="Q1157" t="str">
            <v>SK 44911 71918</v>
          </cell>
        </row>
        <row r="1158">
          <cell r="D1158">
            <v>102.5</v>
          </cell>
          <cell r="E1158" t="str">
            <v>No.3 Shaft / No.4 Vent</v>
          </cell>
          <cell r="F1158" t="str">
            <v>Monitoring</v>
          </cell>
          <cell r="G1158" t="str">
            <v>East Midlands</v>
          </cell>
          <cell r="H1158" t="str">
            <v>North East Derbyshire</v>
          </cell>
          <cell r="I1158" t="str">
            <v>Monitoring</v>
          </cell>
          <cell r="J1158" t="str">
            <v>Cars</v>
          </cell>
          <cell r="K1158">
            <v>34731</v>
          </cell>
          <cell r="L1158" t="str">
            <v>444371-001</v>
          </cell>
          <cell r="M1158">
            <v>444911</v>
          </cell>
          <cell r="N1158">
            <v>371918</v>
          </cell>
          <cell r="O1158">
            <v>120</v>
          </cell>
          <cell r="P1158" t="str">
            <v>SK</v>
          </cell>
          <cell r="Q1158" t="str">
            <v>SK 44911 71918</v>
          </cell>
        </row>
        <row r="1159">
          <cell r="D1159">
            <v>265.10000000000002</v>
          </cell>
          <cell r="E1159" t="str">
            <v>North Shaft</v>
          </cell>
          <cell r="F1159" t="str">
            <v>Monitoring</v>
          </cell>
          <cell r="G1159" t="str">
            <v>South Wales</v>
          </cell>
          <cell r="H1159" t="str">
            <v>Lower Sirhowy Valley</v>
          </cell>
          <cell r="I1159" t="str">
            <v>Monitoring</v>
          </cell>
          <cell r="J1159" t="str">
            <v>Area Rising Minewater</v>
          </cell>
          <cell r="K1159">
            <v>35916</v>
          </cell>
          <cell r="M1159">
            <v>317200</v>
          </cell>
          <cell r="N1159">
            <v>201700</v>
          </cell>
          <cell r="O1159">
            <v>171</v>
          </cell>
          <cell r="P1159" t="str">
            <v>SO</v>
          </cell>
          <cell r="Q1159" t="str">
            <v>SO 17200 01700</v>
          </cell>
        </row>
        <row r="1160">
          <cell r="D1160">
            <v>265.2</v>
          </cell>
          <cell r="E1160" t="str">
            <v>South Shaft</v>
          </cell>
          <cell r="F1160" t="str">
            <v>Monitoring</v>
          </cell>
          <cell r="G1160" t="str">
            <v>South Wales</v>
          </cell>
          <cell r="H1160" t="str">
            <v>Lower Sirhowy Valley</v>
          </cell>
          <cell r="I1160" t="str">
            <v>Monitoring</v>
          </cell>
          <cell r="J1160" t="str">
            <v>Area Rising Minewater</v>
          </cell>
          <cell r="K1160">
            <v>35916</v>
          </cell>
          <cell r="M1160">
            <v>317200</v>
          </cell>
          <cell r="N1160">
            <v>201700</v>
          </cell>
          <cell r="O1160">
            <v>171</v>
          </cell>
          <cell r="P1160" t="str">
            <v>SO</v>
          </cell>
          <cell r="Q1160" t="str">
            <v>SO 17200 01700</v>
          </cell>
        </row>
        <row r="1161">
          <cell r="D1161">
            <v>205.1</v>
          </cell>
          <cell r="E1161" t="str">
            <v>Main Shaft</v>
          </cell>
          <cell r="F1161" t="str">
            <v>Monitoring</v>
          </cell>
          <cell r="G1161" t="str">
            <v>East Midlands</v>
          </cell>
          <cell r="H1161" t="str">
            <v>South Derbyshire</v>
          </cell>
          <cell r="I1161" t="str">
            <v>Monitoring</v>
          </cell>
          <cell r="J1161" t="str">
            <v>Cars</v>
          </cell>
          <cell r="K1161">
            <v>34608</v>
          </cell>
          <cell r="L1161" t="str">
            <v>430316-001</v>
          </cell>
          <cell r="M1161">
            <v>430952</v>
          </cell>
          <cell r="N1161">
            <v>316035</v>
          </cell>
          <cell r="O1161">
            <v>128</v>
          </cell>
          <cell r="P1161" t="str">
            <v>SK</v>
          </cell>
          <cell r="Q1161" t="str">
            <v>SK 30952 16035</v>
          </cell>
        </row>
        <row r="1162">
          <cell r="D1162">
            <v>205.2</v>
          </cell>
          <cell r="E1162" t="str">
            <v>Bull Shaft</v>
          </cell>
          <cell r="F1162" t="str">
            <v>Monitoring</v>
          </cell>
          <cell r="G1162" t="str">
            <v>East Midlands</v>
          </cell>
          <cell r="H1162" t="str">
            <v>South Derbyshire</v>
          </cell>
          <cell r="I1162" t="str">
            <v>Monitoring</v>
          </cell>
          <cell r="J1162" t="str">
            <v>Cars</v>
          </cell>
          <cell r="K1162">
            <v>34608</v>
          </cell>
          <cell r="L1162" t="str">
            <v>430316-002</v>
          </cell>
          <cell r="M1162">
            <v>430986</v>
          </cell>
          <cell r="N1162">
            <v>316023</v>
          </cell>
          <cell r="O1162">
            <v>128</v>
          </cell>
          <cell r="P1162" t="str">
            <v>SK</v>
          </cell>
          <cell r="Q1162" t="str">
            <v>SK 30986 16023</v>
          </cell>
        </row>
        <row r="1163">
          <cell r="D1163">
            <v>706.1</v>
          </cell>
          <cell r="E1163" t="str">
            <v>North Shaft</v>
          </cell>
          <cell r="F1163" t="str">
            <v>Monitoring</v>
          </cell>
          <cell r="G1163" t="str">
            <v>Yorkshire</v>
          </cell>
          <cell r="H1163" t="str">
            <v>Yorkshire Zone 2</v>
          </cell>
          <cell r="I1163" t="str">
            <v>Monitoring</v>
          </cell>
          <cell r="J1163" t="str">
            <v>Area Rising Minewater</v>
          </cell>
          <cell r="K1163">
            <v>38657</v>
          </cell>
          <cell r="L1163" t="str">
            <v>435403-013</v>
          </cell>
          <cell r="M1163">
            <v>435297</v>
          </cell>
          <cell r="N1163">
            <v>403493</v>
          </cell>
          <cell r="O1163">
            <v>110</v>
          </cell>
          <cell r="P1163" t="str">
            <v>SE</v>
          </cell>
          <cell r="Q1163" t="str">
            <v>SE 35297 03493</v>
          </cell>
        </row>
        <row r="1164">
          <cell r="D1164">
            <v>706.2</v>
          </cell>
          <cell r="E1164" t="str">
            <v>South Shaft</v>
          </cell>
          <cell r="F1164" t="str">
            <v>Monitoring</v>
          </cell>
          <cell r="G1164" t="str">
            <v>Yorkshire</v>
          </cell>
          <cell r="H1164" t="str">
            <v>Yorkshire Zone 2</v>
          </cell>
          <cell r="I1164" t="str">
            <v>Monitoring</v>
          </cell>
          <cell r="J1164" t="str">
            <v>Area Rising Minewater</v>
          </cell>
          <cell r="K1164">
            <v>38657</v>
          </cell>
          <cell r="L1164" t="str">
            <v>435403-002</v>
          </cell>
          <cell r="M1164">
            <v>435296</v>
          </cell>
          <cell r="N1164">
            <v>403477</v>
          </cell>
          <cell r="O1164">
            <v>110</v>
          </cell>
          <cell r="P1164" t="str">
            <v>SE</v>
          </cell>
          <cell r="Q1164" t="str">
            <v>SE 35296 03477</v>
          </cell>
        </row>
        <row r="1165">
          <cell r="D1165">
            <v>186.1</v>
          </cell>
          <cell r="E1165" t="str">
            <v>No.1 Shaft</v>
          </cell>
          <cell r="F1165" t="str">
            <v>Monitoring</v>
          </cell>
          <cell r="G1165" t="str">
            <v>North West</v>
          </cell>
          <cell r="H1165" t="str">
            <v>Bradshaw Zone</v>
          </cell>
          <cell r="I1165" t="str">
            <v>Public Safety</v>
          </cell>
          <cell r="J1165" t="str">
            <v>Former British Coal Monitoring Site</v>
          </cell>
          <cell r="K1165">
            <v>35490</v>
          </cell>
          <cell r="L1165" t="str">
            <v>373412-001</v>
          </cell>
          <cell r="M1165">
            <v>373754</v>
          </cell>
          <cell r="N1165">
            <v>412981</v>
          </cell>
          <cell r="O1165">
            <v>109</v>
          </cell>
          <cell r="P1165" t="str">
            <v>SD</v>
          </cell>
          <cell r="Q1165" t="str">
            <v>SD 73754 12981</v>
          </cell>
        </row>
        <row r="1166">
          <cell r="D1166">
            <v>186.2</v>
          </cell>
          <cell r="E1166" t="str">
            <v>No.2 Shaft</v>
          </cell>
          <cell r="F1166" t="str">
            <v>Monitoring</v>
          </cell>
          <cell r="G1166" t="str">
            <v>North West</v>
          </cell>
          <cell r="H1166" t="str">
            <v>Bradshaw Zone</v>
          </cell>
          <cell r="I1166" t="str">
            <v>Public Safety</v>
          </cell>
          <cell r="J1166" t="str">
            <v>Former British Coal Monitoring Site</v>
          </cell>
          <cell r="K1166">
            <v>35490</v>
          </cell>
          <cell r="L1166" t="str">
            <v>373412-008</v>
          </cell>
          <cell r="M1166">
            <v>373636</v>
          </cell>
          <cell r="N1166">
            <v>412873</v>
          </cell>
          <cell r="O1166">
            <v>109</v>
          </cell>
          <cell r="P1166" t="str">
            <v>SD</v>
          </cell>
          <cell r="Q1166" t="str">
            <v>SD 73636 12873</v>
          </cell>
        </row>
        <row r="1167">
          <cell r="D1167">
            <v>464.1</v>
          </cell>
          <cell r="E1167" t="str">
            <v>No.1 Uc Shaft (South)</v>
          </cell>
          <cell r="F1167" t="str">
            <v>Monitoring</v>
          </cell>
          <cell r="G1167" t="str">
            <v>East Midlands</v>
          </cell>
          <cell r="H1167" t="str">
            <v>South Derbyshire</v>
          </cell>
          <cell r="I1167" t="str">
            <v>Monitoring</v>
          </cell>
          <cell r="J1167" t="str">
            <v>Area Rising Minewater</v>
          </cell>
          <cell r="K1167">
            <v>36773</v>
          </cell>
          <cell r="L1167" t="str">
            <v>434311-012</v>
          </cell>
          <cell r="M1167">
            <v>434977</v>
          </cell>
          <cell r="N1167">
            <v>311979</v>
          </cell>
          <cell r="O1167">
            <v>128</v>
          </cell>
          <cell r="P1167" t="str">
            <v>SK</v>
          </cell>
          <cell r="Q1167" t="str">
            <v>SK 34977 11979</v>
          </cell>
        </row>
        <row r="1168">
          <cell r="D1168">
            <v>464.2</v>
          </cell>
          <cell r="E1168" t="str">
            <v>No.2  Back Shaft (North)</v>
          </cell>
          <cell r="F1168" t="str">
            <v>Monitoring</v>
          </cell>
          <cell r="G1168" t="str">
            <v>East Midlands</v>
          </cell>
          <cell r="H1168" t="str">
            <v>South Derbyshire</v>
          </cell>
          <cell r="I1168" t="str">
            <v>Monitoring</v>
          </cell>
          <cell r="J1168" t="str">
            <v>Area Rising Minewater</v>
          </cell>
          <cell r="K1168">
            <v>36773</v>
          </cell>
          <cell r="L1168" t="str">
            <v>434311-004</v>
          </cell>
          <cell r="M1168">
            <v>434984</v>
          </cell>
          <cell r="N1168">
            <v>311994</v>
          </cell>
          <cell r="O1168">
            <v>128</v>
          </cell>
          <cell r="P1168" t="str">
            <v>SK</v>
          </cell>
          <cell r="Q1168" t="str">
            <v>SK 34984 11994</v>
          </cell>
        </row>
        <row r="1169">
          <cell r="D1169">
            <v>719.1</v>
          </cell>
          <cell r="E1169" t="str">
            <v>Borehole</v>
          </cell>
          <cell r="F1169" t="str">
            <v>Monitoring</v>
          </cell>
          <cell r="G1169" t="str">
            <v>East Midlands</v>
          </cell>
          <cell r="H1169" t="str">
            <v>South Derbyshire</v>
          </cell>
          <cell r="I1169" t="str">
            <v>Monitoring</v>
          </cell>
          <cell r="J1169" t="str">
            <v>Area Rising Minewater</v>
          </cell>
          <cell r="K1169">
            <v>38811</v>
          </cell>
          <cell r="M1169">
            <v>433947</v>
          </cell>
          <cell r="N1169">
            <v>311868</v>
          </cell>
          <cell r="O1169">
            <v>128</v>
          </cell>
          <cell r="P1169" t="str">
            <v>SK</v>
          </cell>
          <cell r="Q1169" t="str">
            <v>SK 33947 11868</v>
          </cell>
        </row>
        <row r="1170">
          <cell r="D1170">
            <v>436.1</v>
          </cell>
          <cell r="E1170" t="str">
            <v>No.1 (N) Surface Drift B/H</v>
          </cell>
          <cell r="F1170" t="str">
            <v>Monitoring</v>
          </cell>
          <cell r="G1170" t="str">
            <v>East Midlands</v>
          </cell>
          <cell r="H1170" t="str">
            <v>Leicestershire</v>
          </cell>
          <cell r="I1170" t="str">
            <v>Monitoring</v>
          </cell>
          <cell r="J1170" t="str">
            <v>Area Rising Minewater</v>
          </cell>
          <cell r="K1170">
            <v>36651</v>
          </cell>
          <cell r="M1170">
            <v>446409</v>
          </cell>
          <cell r="N1170">
            <v>305721</v>
          </cell>
          <cell r="O1170">
            <v>140</v>
          </cell>
          <cell r="P1170" t="str">
            <v>SK</v>
          </cell>
          <cell r="Q1170" t="str">
            <v>SK 46409 05721</v>
          </cell>
        </row>
        <row r="1171">
          <cell r="D1171">
            <v>164.1</v>
          </cell>
          <cell r="E1171" t="str">
            <v>No.2 Shaft</v>
          </cell>
          <cell r="F1171" t="str">
            <v>Monitoring</v>
          </cell>
          <cell r="G1171" t="str">
            <v>Scotland</v>
          </cell>
          <cell r="H1171" t="str">
            <v>East Fife</v>
          </cell>
          <cell r="I1171" t="str">
            <v>Monitoring</v>
          </cell>
          <cell r="J1171" t="str">
            <v>Cars</v>
          </cell>
          <cell r="K1171">
            <v>35339</v>
          </cell>
          <cell r="L1171" t="str">
            <v>333969-003</v>
          </cell>
          <cell r="M1171">
            <v>333568</v>
          </cell>
          <cell r="N1171">
            <v>696104</v>
          </cell>
          <cell r="O1171">
            <v>59</v>
          </cell>
          <cell r="P1171" t="str">
            <v>NT</v>
          </cell>
          <cell r="Q1171" t="str">
            <v>NT 33568 96104</v>
          </cell>
        </row>
        <row r="1172">
          <cell r="D1172">
            <v>164.2</v>
          </cell>
          <cell r="E1172" t="str">
            <v>No.3 Shaft</v>
          </cell>
          <cell r="F1172" t="str">
            <v>Monitoring</v>
          </cell>
          <cell r="G1172" t="str">
            <v>Scotland</v>
          </cell>
          <cell r="H1172" t="str">
            <v>East Fife</v>
          </cell>
          <cell r="I1172" t="str">
            <v>Monitoring</v>
          </cell>
          <cell r="J1172" t="str">
            <v>Cars</v>
          </cell>
          <cell r="K1172">
            <v>35339</v>
          </cell>
          <cell r="L1172" t="str">
            <v>333696-005</v>
          </cell>
          <cell r="M1172">
            <v>333646</v>
          </cell>
          <cell r="N1172">
            <v>696241</v>
          </cell>
          <cell r="O1172">
            <v>59</v>
          </cell>
          <cell r="P1172" t="str">
            <v>NT</v>
          </cell>
          <cell r="Q1172" t="str">
            <v>NT 33646 96241</v>
          </cell>
        </row>
        <row r="1173">
          <cell r="D1173">
            <v>164.3</v>
          </cell>
          <cell r="E1173" t="str">
            <v>Michael Beach Sea Water Sample at 50m</v>
          </cell>
          <cell r="F1173" t="str">
            <v>Monitoring</v>
          </cell>
          <cell r="G1173" t="str">
            <v>Scotland</v>
          </cell>
          <cell r="H1173" t="str">
            <v>East Fife</v>
          </cell>
          <cell r="I1173" t="str">
            <v>Monitoring</v>
          </cell>
        </row>
        <row r="1174">
          <cell r="D1174">
            <v>164.4</v>
          </cell>
          <cell r="E1174" t="str">
            <v>Michael Beach Sea Water Sample at 100m</v>
          </cell>
          <cell r="F1174" t="str">
            <v>Monitoring</v>
          </cell>
          <cell r="G1174" t="str">
            <v>Scotland</v>
          </cell>
          <cell r="H1174" t="str">
            <v>East Fife</v>
          </cell>
          <cell r="I1174" t="str">
            <v>Monitoring</v>
          </cell>
        </row>
        <row r="1175">
          <cell r="D1175">
            <v>50.1</v>
          </cell>
          <cell r="E1175" t="str">
            <v>Pumping Borehole</v>
          </cell>
          <cell r="F1175" t="str">
            <v>Pumped Passive</v>
          </cell>
          <cell r="G1175" t="str">
            <v>West Midlands</v>
          </cell>
          <cell r="H1175" t="str">
            <v>South Staffs</v>
          </cell>
          <cell r="I1175" t="str">
            <v>Mine Water Treatment</v>
          </cell>
          <cell r="J1175" t="str">
            <v>Cars</v>
          </cell>
          <cell r="K1175">
            <v>34608</v>
          </cell>
          <cell r="L1175" t="str">
            <v>398309-009 nearby</v>
          </cell>
          <cell r="M1175">
            <v>398640</v>
          </cell>
          <cell r="N1175">
            <v>309322</v>
          </cell>
          <cell r="O1175">
            <v>127</v>
          </cell>
          <cell r="P1175" t="str">
            <v>SJ</v>
          </cell>
          <cell r="Q1175" t="str">
            <v>SJ 98640 09322</v>
          </cell>
        </row>
        <row r="1176">
          <cell r="D1176">
            <v>50.2</v>
          </cell>
          <cell r="E1176" t="str">
            <v>Consented Discharge</v>
          </cell>
          <cell r="F1176" t="str">
            <v>Pumped Passive</v>
          </cell>
          <cell r="G1176" t="str">
            <v>West Midlands</v>
          </cell>
          <cell r="H1176" t="str">
            <v>South Staffs</v>
          </cell>
          <cell r="I1176" t="str">
            <v>Mine Water Treatment</v>
          </cell>
          <cell r="J1176" t="str">
            <v>Cars</v>
          </cell>
          <cell r="K1176">
            <v>34608</v>
          </cell>
          <cell r="M1176">
            <v>398640</v>
          </cell>
          <cell r="N1176">
            <v>309400</v>
          </cell>
          <cell r="O1176">
            <v>127</v>
          </cell>
          <cell r="P1176" t="str">
            <v>SJ</v>
          </cell>
          <cell r="Q1176" t="str">
            <v>SJ 98640 09400</v>
          </cell>
        </row>
        <row r="1177">
          <cell r="D1177">
            <v>573.1</v>
          </cell>
          <cell r="E1177" t="str">
            <v>Engine B/H</v>
          </cell>
          <cell r="F1177" t="str">
            <v>Monitoring</v>
          </cell>
          <cell r="G1177" t="str">
            <v>Scotland</v>
          </cell>
          <cell r="H1177" t="str">
            <v>East Fife</v>
          </cell>
          <cell r="I1177" t="str">
            <v>Public Safety</v>
          </cell>
          <cell r="J1177" t="str">
            <v>Area Rising Minewater</v>
          </cell>
          <cell r="K1177">
            <v>37432</v>
          </cell>
          <cell r="M1177">
            <v>329185</v>
          </cell>
          <cell r="N1177">
            <v>697288</v>
          </cell>
          <cell r="O1177">
            <v>59</v>
          </cell>
          <cell r="P1177" t="str">
            <v>NT</v>
          </cell>
          <cell r="Q1177" t="str">
            <v>NT 29185 97288</v>
          </cell>
        </row>
        <row r="1178">
          <cell r="D1178">
            <v>380.1</v>
          </cell>
          <cell r="E1178" t="str">
            <v>Discharge</v>
          </cell>
          <cell r="F1178" t="str">
            <v>Monitoring</v>
          </cell>
          <cell r="G1178" t="str">
            <v>North East</v>
          </cell>
          <cell r="H1178" t="str">
            <v>Derwent Valley</v>
          </cell>
          <cell r="I1178" t="str">
            <v>Monitoring</v>
          </cell>
          <cell r="J1178" t="str">
            <v>Area Rising Minewater</v>
          </cell>
          <cell r="K1178">
            <v>36251</v>
          </cell>
          <cell r="L1178" t="str">
            <v>411557-025</v>
          </cell>
          <cell r="M1178">
            <v>411316</v>
          </cell>
          <cell r="N1178">
            <v>557172</v>
          </cell>
          <cell r="O1178">
            <v>88</v>
          </cell>
          <cell r="P1178" t="str">
            <v>NZ</v>
          </cell>
          <cell r="Q1178" t="str">
            <v>NZ 11316 57172</v>
          </cell>
        </row>
        <row r="1179">
          <cell r="D1179">
            <v>769.1</v>
          </cell>
          <cell r="E1179" t="str">
            <v>Five Quarter Seam Borehole</v>
          </cell>
          <cell r="F1179" t="str">
            <v>Monitoring</v>
          </cell>
          <cell r="G1179" t="str">
            <v>North East</v>
          </cell>
          <cell r="H1179" t="str">
            <v>South Durham</v>
          </cell>
          <cell r="I1179" t="str">
            <v>Monitoring</v>
          </cell>
          <cell r="J1179" t="str">
            <v>Investigation of plume</v>
          </cell>
          <cell r="K1179">
            <v>40666</v>
          </cell>
          <cell r="M1179">
            <v>427484</v>
          </cell>
          <cell r="N1179">
            <v>529177</v>
          </cell>
          <cell r="O1179">
            <v>93</v>
          </cell>
          <cell r="P1179" t="str">
            <v>NZ</v>
          </cell>
          <cell r="Q1179" t="str">
            <v>NZ 27484 29177</v>
          </cell>
        </row>
        <row r="1180">
          <cell r="D1180">
            <v>769.2</v>
          </cell>
          <cell r="E1180" t="str">
            <v>Aquifer Borehole</v>
          </cell>
          <cell r="F1180" t="str">
            <v>Monitoring</v>
          </cell>
          <cell r="G1180" t="str">
            <v>North East</v>
          </cell>
          <cell r="H1180" t="str">
            <v>South Durham</v>
          </cell>
          <cell r="I1180" t="str">
            <v>Monitoring</v>
          </cell>
          <cell r="J1180" t="str">
            <v>Investigation of plume</v>
          </cell>
          <cell r="K1180">
            <v>40666</v>
          </cell>
          <cell r="M1180">
            <v>427475</v>
          </cell>
          <cell r="N1180">
            <v>529179</v>
          </cell>
          <cell r="O1180">
            <v>93</v>
          </cell>
          <cell r="P1180" t="str">
            <v>NZ</v>
          </cell>
          <cell r="Q1180" t="str">
            <v>NZ 27475 29179</v>
          </cell>
        </row>
        <row r="1181">
          <cell r="D1181">
            <v>241.1</v>
          </cell>
          <cell r="E1181" t="str">
            <v>Shaft</v>
          </cell>
          <cell r="F1181" t="str">
            <v>Monitoring</v>
          </cell>
          <cell r="G1181" t="str">
            <v>West Midlands</v>
          </cell>
          <cell r="H1181" t="str">
            <v>West Staffs</v>
          </cell>
          <cell r="I1181" t="str">
            <v>Monitoring</v>
          </cell>
          <cell r="J1181" t="str">
            <v>Hazard E450</v>
          </cell>
          <cell r="K1181">
            <v>35704</v>
          </cell>
          <cell r="L1181" t="str">
            <v>379348-001</v>
          </cell>
          <cell r="M1181">
            <v>379325</v>
          </cell>
          <cell r="N1181">
            <v>348935</v>
          </cell>
          <cell r="O1181">
            <v>118</v>
          </cell>
          <cell r="P1181" t="str">
            <v>SJ</v>
          </cell>
          <cell r="Q1181" t="str">
            <v>SJ 79325 48935</v>
          </cell>
        </row>
        <row r="1182">
          <cell r="D1182">
            <v>241.2</v>
          </cell>
          <cell r="E1182" t="str">
            <v>Discharge</v>
          </cell>
          <cell r="F1182" t="str">
            <v>Monitoring</v>
          </cell>
          <cell r="G1182" t="str">
            <v>West Midlands</v>
          </cell>
          <cell r="H1182" t="str">
            <v>West Staffs</v>
          </cell>
          <cell r="I1182" t="str">
            <v>Monitoring</v>
          </cell>
          <cell r="J1182" t="str">
            <v>Hazard E450</v>
          </cell>
          <cell r="K1182">
            <v>35704</v>
          </cell>
          <cell r="L1182" t="str">
            <v>379348-001 near</v>
          </cell>
          <cell r="M1182">
            <v>379310</v>
          </cell>
          <cell r="N1182">
            <v>348940</v>
          </cell>
          <cell r="O1182">
            <v>118</v>
          </cell>
          <cell r="P1182" t="str">
            <v>SJ</v>
          </cell>
          <cell r="Q1182" t="str">
            <v>SJ 79310 48940</v>
          </cell>
        </row>
        <row r="1183">
          <cell r="D1183">
            <v>284.10000000000002</v>
          </cell>
          <cell r="E1183" t="str">
            <v>No.1 Shaft Discharge</v>
          </cell>
          <cell r="F1183" t="str">
            <v>Passive</v>
          </cell>
          <cell r="G1183" t="str">
            <v>Scotland</v>
          </cell>
          <cell r="H1183" t="str">
            <v>East Fife</v>
          </cell>
          <cell r="I1183" t="str">
            <v>Mine Water Treatment</v>
          </cell>
          <cell r="J1183" t="str">
            <v>Coal Authority Minewater Programme</v>
          </cell>
          <cell r="K1183">
            <v>36039</v>
          </cell>
          <cell r="L1183" t="str">
            <v>320694-001</v>
          </cell>
          <cell r="M1183">
            <v>320503</v>
          </cell>
          <cell r="N1183">
            <v>694777</v>
          </cell>
          <cell r="O1183">
            <v>58</v>
          </cell>
          <cell r="P1183" t="str">
            <v>NT</v>
          </cell>
          <cell r="Q1183" t="str">
            <v>NT 20503 94777</v>
          </cell>
        </row>
        <row r="1184">
          <cell r="D1184">
            <v>284.2</v>
          </cell>
          <cell r="E1184" t="str">
            <v>Reed Beds</v>
          </cell>
          <cell r="F1184" t="str">
            <v>Passive</v>
          </cell>
          <cell r="G1184" t="str">
            <v>Scotland</v>
          </cell>
          <cell r="H1184" t="str">
            <v>East Fife</v>
          </cell>
          <cell r="I1184" t="str">
            <v>Mine Water Treatment</v>
          </cell>
          <cell r="J1184" t="str">
            <v>Coal Authority Minewater Programme</v>
          </cell>
          <cell r="K1184">
            <v>36039</v>
          </cell>
          <cell r="M1184">
            <v>320330</v>
          </cell>
          <cell r="N1184">
            <v>694880</v>
          </cell>
          <cell r="O1184">
            <v>58</v>
          </cell>
          <cell r="P1184" t="str">
            <v>NT</v>
          </cell>
          <cell r="Q1184" t="str">
            <v>NT 20330 94880</v>
          </cell>
        </row>
        <row r="1185">
          <cell r="D1185">
            <v>284.3</v>
          </cell>
          <cell r="E1185" t="str">
            <v>Consented Discharge</v>
          </cell>
          <cell r="F1185" t="str">
            <v>Passive</v>
          </cell>
          <cell r="G1185" t="str">
            <v>Scotland</v>
          </cell>
          <cell r="H1185" t="str">
            <v>East Fife</v>
          </cell>
          <cell r="I1185" t="str">
            <v>Mine Water Treatment</v>
          </cell>
          <cell r="J1185" t="str">
            <v>Coal Authority Minewater Programme</v>
          </cell>
          <cell r="K1185">
            <v>36039</v>
          </cell>
          <cell r="M1185">
            <v>320355</v>
          </cell>
          <cell r="N1185">
            <v>694955</v>
          </cell>
          <cell r="O1185">
            <v>58</v>
          </cell>
          <cell r="P1185" t="str">
            <v>NT</v>
          </cell>
          <cell r="Q1185" t="str">
            <v>NT 20355 94955</v>
          </cell>
        </row>
        <row r="1186">
          <cell r="D1186">
            <v>284.39999999999998</v>
          </cell>
          <cell r="E1186" t="str">
            <v>Reed Bed 1 (SE) Inflow</v>
          </cell>
          <cell r="F1186" t="str">
            <v>Passive</v>
          </cell>
          <cell r="G1186" t="str">
            <v>Scotland</v>
          </cell>
          <cell r="H1186" t="str">
            <v>East Fife</v>
          </cell>
          <cell r="I1186" t="str">
            <v>Mine Water Treatment</v>
          </cell>
          <cell r="J1186" t="str">
            <v>Coal Authority Minewater Programme</v>
          </cell>
          <cell r="K1186">
            <v>36039</v>
          </cell>
          <cell r="M1186">
            <v>320400</v>
          </cell>
          <cell r="N1186">
            <v>694840</v>
          </cell>
          <cell r="O1186">
            <v>58</v>
          </cell>
          <cell r="P1186" t="str">
            <v>NT</v>
          </cell>
          <cell r="Q1186" t="str">
            <v>NT 20400 94840</v>
          </cell>
        </row>
        <row r="1187">
          <cell r="D1187">
            <v>284.5</v>
          </cell>
          <cell r="E1187" t="str">
            <v>Reed Bed 2 (SW) Inflow</v>
          </cell>
          <cell r="F1187" t="str">
            <v>Passive</v>
          </cell>
          <cell r="G1187" t="str">
            <v>Scotland</v>
          </cell>
          <cell r="H1187" t="str">
            <v>East Fife</v>
          </cell>
          <cell r="I1187" t="str">
            <v>Mine Water Treatment</v>
          </cell>
          <cell r="J1187" t="str">
            <v>Coal Authority Minewater Programme</v>
          </cell>
          <cell r="K1187">
            <v>36039</v>
          </cell>
          <cell r="M1187">
            <v>320320</v>
          </cell>
          <cell r="N1187">
            <v>694850</v>
          </cell>
          <cell r="O1187">
            <v>58</v>
          </cell>
          <cell r="P1187" t="str">
            <v>NT</v>
          </cell>
          <cell r="Q1187" t="str">
            <v>NT 20320 94850</v>
          </cell>
        </row>
        <row r="1188">
          <cell r="D1188">
            <v>284.60000000000002</v>
          </cell>
          <cell r="E1188" t="str">
            <v>Reed Bed 3 (NE) Inflow from Reed Bed 1</v>
          </cell>
          <cell r="F1188" t="str">
            <v>Passive</v>
          </cell>
          <cell r="G1188" t="str">
            <v>Scotland</v>
          </cell>
          <cell r="H1188" t="str">
            <v>East Fife</v>
          </cell>
          <cell r="I1188" t="str">
            <v>Mine Water Treatment</v>
          </cell>
          <cell r="J1188" t="str">
            <v>Coal Authority Minewater Programme</v>
          </cell>
          <cell r="K1188">
            <v>36039</v>
          </cell>
          <cell r="M1188">
            <v>320385</v>
          </cell>
          <cell r="N1188">
            <v>694880</v>
          </cell>
          <cell r="O1188">
            <v>58</v>
          </cell>
          <cell r="P1188" t="str">
            <v>NT</v>
          </cell>
          <cell r="Q1188" t="str">
            <v>NT 20385 94880</v>
          </cell>
        </row>
        <row r="1189">
          <cell r="D1189">
            <v>284.7</v>
          </cell>
          <cell r="E1189" t="str">
            <v>Reed Bed 4 (NW) Inflow from Reed Bed 2</v>
          </cell>
          <cell r="F1189" t="str">
            <v>Passive</v>
          </cell>
          <cell r="G1189" t="str">
            <v>Scotland</v>
          </cell>
          <cell r="H1189" t="str">
            <v>East Fife</v>
          </cell>
          <cell r="I1189" t="str">
            <v>Mine Water Treatment</v>
          </cell>
          <cell r="J1189" t="str">
            <v>Coal Authority Minewater Programme</v>
          </cell>
          <cell r="K1189">
            <v>36039</v>
          </cell>
          <cell r="M1189">
            <v>320320</v>
          </cell>
          <cell r="N1189">
            <v>694890</v>
          </cell>
          <cell r="O1189">
            <v>58</v>
          </cell>
          <cell r="P1189" t="str">
            <v>NT</v>
          </cell>
          <cell r="Q1189" t="str">
            <v>NT 20320 94890</v>
          </cell>
        </row>
        <row r="1190">
          <cell r="D1190">
            <v>284.8</v>
          </cell>
          <cell r="E1190" t="str">
            <v>Reed Bed 3 (NE) Outflow</v>
          </cell>
          <cell r="F1190" t="str">
            <v>Passive</v>
          </cell>
          <cell r="G1190" t="str">
            <v>Scotland</v>
          </cell>
          <cell r="H1190" t="str">
            <v>East Fife</v>
          </cell>
          <cell r="I1190" t="str">
            <v>Mine Water Treatment</v>
          </cell>
          <cell r="J1190" t="str">
            <v>Coal Authority Minewater Programme</v>
          </cell>
          <cell r="K1190">
            <v>36039</v>
          </cell>
          <cell r="M1190">
            <v>320335</v>
          </cell>
          <cell r="N1190">
            <v>694920</v>
          </cell>
          <cell r="O1190">
            <v>58</v>
          </cell>
          <cell r="P1190" t="str">
            <v>NT</v>
          </cell>
          <cell r="Q1190" t="str">
            <v>NT 20335 94920</v>
          </cell>
        </row>
        <row r="1191">
          <cell r="D1191">
            <v>284.89999999999998</v>
          </cell>
          <cell r="E1191" t="str">
            <v>Reed Bed 4 (NW) Outflow</v>
          </cell>
          <cell r="F1191" t="str">
            <v>Passive</v>
          </cell>
          <cell r="G1191" t="str">
            <v>Scotland</v>
          </cell>
          <cell r="H1191" t="str">
            <v>East Fife</v>
          </cell>
          <cell r="I1191" t="str">
            <v>Mine Water Treatment</v>
          </cell>
          <cell r="J1191" t="str">
            <v>Coal Authority Minewater Programme</v>
          </cell>
          <cell r="K1191">
            <v>36039</v>
          </cell>
          <cell r="M1191">
            <v>320270</v>
          </cell>
          <cell r="N1191">
            <v>694940</v>
          </cell>
          <cell r="O1191">
            <v>58</v>
          </cell>
          <cell r="P1191" t="str">
            <v>NT</v>
          </cell>
          <cell r="Q1191" t="str">
            <v>NT 20270 94940</v>
          </cell>
        </row>
        <row r="1192">
          <cell r="D1192">
            <v>592.1</v>
          </cell>
          <cell r="E1192" t="str">
            <v>Little Woodfield B/H</v>
          </cell>
          <cell r="F1192" t="str">
            <v>Monitoring</v>
          </cell>
          <cell r="G1192" t="str">
            <v>East Midlands</v>
          </cell>
          <cell r="H1192" t="str">
            <v>South Derbyshire</v>
          </cell>
          <cell r="I1192" t="str">
            <v>Monitoring</v>
          </cell>
          <cell r="J1192" t="str">
            <v>Area Rising Minewater</v>
          </cell>
          <cell r="K1192">
            <v>37641</v>
          </cell>
          <cell r="M1192">
            <v>431638</v>
          </cell>
          <cell r="N1192">
            <v>314702</v>
          </cell>
          <cell r="O1192">
            <v>128</v>
          </cell>
          <cell r="P1192" t="str">
            <v>SK</v>
          </cell>
          <cell r="Q1192" t="str">
            <v>SK 31638 14702</v>
          </cell>
        </row>
        <row r="1193">
          <cell r="D1193">
            <v>51.1</v>
          </cell>
          <cell r="E1193" t="str">
            <v>No.1 Shaft Vent</v>
          </cell>
          <cell r="F1193" t="str">
            <v>Monitoring</v>
          </cell>
          <cell r="G1193" t="str">
            <v>Yorkshire</v>
          </cell>
          <cell r="H1193" t="str">
            <v>Yorkshire Zone 5</v>
          </cell>
          <cell r="I1193" t="str">
            <v>Monitoring</v>
          </cell>
          <cell r="J1193" t="str">
            <v>Cars</v>
          </cell>
          <cell r="K1193">
            <v>34608</v>
          </cell>
          <cell r="L1193" t="str">
            <v>437408-001</v>
          </cell>
          <cell r="M1193">
            <v>437158</v>
          </cell>
          <cell r="N1193">
            <v>408054</v>
          </cell>
          <cell r="O1193">
            <v>110</v>
          </cell>
          <cell r="P1193" t="str">
            <v>SE</v>
          </cell>
          <cell r="Q1193" t="str">
            <v>SE 37158 08054</v>
          </cell>
        </row>
        <row r="1194">
          <cell r="D1194">
            <v>51.2</v>
          </cell>
          <cell r="E1194" t="str">
            <v>Barnsley Borehole Vent</v>
          </cell>
          <cell r="F1194" t="str">
            <v>Monitoring</v>
          </cell>
          <cell r="G1194" t="str">
            <v>Yorkshire</v>
          </cell>
          <cell r="H1194" t="str">
            <v>Yorkshire Zone 5</v>
          </cell>
          <cell r="I1194" t="str">
            <v>Monitoring</v>
          </cell>
          <cell r="J1194" t="str">
            <v>Cars</v>
          </cell>
          <cell r="K1194">
            <v>34608</v>
          </cell>
          <cell r="M1194">
            <v>437164</v>
          </cell>
          <cell r="N1194">
            <v>408115</v>
          </cell>
          <cell r="O1194">
            <v>110</v>
          </cell>
          <cell r="P1194" t="str">
            <v>SE</v>
          </cell>
          <cell r="Q1194" t="str">
            <v>SE 37164 08115</v>
          </cell>
        </row>
        <row r="1195">
          <cell r="D1195">
            <v>51.3</v>
          </cell>
          <cell r="E1195" t="str">
            <v>Barnsley Borehole</v>
          </cell>
          <cell r="F1195" t="str">
            <v>Monitoring</v>
          </cell>
          <cell r="G1195" t="str">
            <v>Yorkshire</v>
          </cell>
          <cell r="H1195" t="str">
            <v>Yorkshire Zone 5</v>
          </cell>
          <cell r="I1195" t="str">
            <v>Monitoring</v>
          </cell>
          <cell r="J1195" t="str">
            <v>Cars</v>
          </cell>
          <cell r="K1195">
            <v>34608</v>
          </cell>
          <cell r="M1195">
            <v>437154</v>
          </cell>
          <cell r="N1195">
            <v>408107</v>
          </cell>
          <cell r="O1195">
            <v>110</v>
          </cell>
          <cell r="P1195" t="str">
            <v>SE</v>
          </cell>
          <cell r="Q1195" t="str">
            <v>SE 37154 08107</v>
          </cell>
        </row>
        <row r="1196">
          <cell r="D1196">
            <v>51.4</v>
          </cell>
          <cell r="E1196" t="str">
            <v>Meltonfield Borehole</v>
          </cell>
          <cell r="F1196" t="str">
            <v>Monitoring</v>
          </cell>
          <cell r="G1196" t="str">
            <v>Yorkshire</v>
          </cell>
          <cell r="H1196" t="str">
            <v>Yorkshire Zone 5</v>
          </cell>
          <cell r="I1196" t="str">
            <v>Monitoring</v>
          </cell>
          <cell r="J1196" t="str">
            <v>Cars</v>
          </cell>
          <cell r="K1196">
            <v>34608</v>
          </cell>
          <cell r="M1196">
            <v>437131</v>
          </cell>
          <cell r="N1196">
            <v>407951</v>
          </cell>
          <cell r="O1196">
            <v>110</v>
          </cell>
          <cell r="P1196" t="str">
            <v>SE</v>
          </cell>
          <cell r="Q1196" t="str">
            <v>SE 37131 07951</v>
          </cell>
        </row>
        <row r="1197">
          <cell r="D1197">
            <v>243.1</v>
          </cell>
          <cell r="E1197" t="str">
            <v>North B/H</v>
          </cell>
          <cell r="F1197" t="str">
            <v>Monitoring</v>
          </cell>
          <cell r="G1197" t="str">
            <v>Yorkshire</v>
          </cell>
          <cell r="H1197" t="str">
            <v>Yorkshire Zone 5</v>
          </cell>
          <cell r="I1197" t="str">
            <v>Monitoring</v>
          </cell>
          <cell r="J1197" t="str">
            <v>Area Rising Minewater</v>
          </cell>
          <cell r="K1197">
            <v>35916</v>
          </cell>
          <cell r="M1197">
            <v>436393</v>
          </cell>
          <cell r="N1197">
            <v>407939</v>
          </cell>
          <cell r="O1197">
            <v>110</v>
          </cell>
          <cell r="P1197" t="str">
            <v>SE</v>
          </cell>
          <cell r="Q1197" t="str">
            <v>SE 36393 07939</v>
          </cell>
        </row>
        <row r="1198">
          <cell r="D1198">
            <v>243.2</v>
          </cell>
          <cell r="E1198" t="str">
            <v>South B/H</v>
          </cell>
          <cell r="F1198" t="str">
            <v>Monitoring</v>
          </cell>
          <cell r="G1198" t="str">
            <v>Yorkshire</v>
          </cell>
          <cell r="H1198" t="str">
            <v>Yorkshire Zone 5</v>
          </cell>
          <cell r="I1198" t="str">
            <v>Monitoring</v>
          </cell>
          <cell r="J1198" t="str">
            <v>Area Rising Minewater</v>
          </cell>
          <cell r="K1198">
            <v>35916</v>
          </cell>
          <cell r="M1198">
            <v>436393</v>
          </cell>
          <cell r="N1198">
            <v>407939</v>
          </cell>
          <cell r="O1198">
            <v>110</v>
          </cell>
          <cell r="P1198" t="str">
            <v>SE</v>
          </cell>
          <cell r="Q1198" t="str">
            <v>SE 36393 07939</v>
          </cell>
        </row>
        <row r="1199">
          <cell r="D1199">
            <v>316.10000000000002</v>
          </cell>
          <cell r="E1199" t="str">
            <v>No.1 Shaft</v>
          </cell>
          <cell r="F1199" t="str">
            <v>Active - Passive (Chemical Addition</v>
          </cell>
          <cell r="G1199" t="str">
            <v>Scotland</v>
          </cell>
          <cell r="H1199" t="str">
            <v>Monktonhall</v>
          </cell>
          <cell r="I1199" t="str">
            <v>Mine Water Treatment</v>
          </cell>
          <cell r="J1199" t="str">
            <v>Coal Authority Minewater Programme</v>
          </cell>
          <cell r="K1199">
            <v>36100</v>
          </cell>
          <cell r="L1199" t="str">
            <v>332670-030</v>
          </cell>
          <cell r="M1199">
            <v>332237</v>
          </cell>
          <cell r="N1199">
            <v>670165</v>
          </cell>
          <cell r="O1199">
            <v>66</v>
          </cell>
          <cell r="P1199" t="str">
            <v>NT</v>
          </cell>
          <cell r="Q1199" t="str">
            <v>NT 32237 70165</v>
          </cell>
        </row>
        <row r="1200">
          <cell r="D1200">
            <v>316.14999999999998</v>
          </cell>
          <cell r="E1200" t="str">
            <v>No.2 Shaft (Pumping)</v>
          </cell>
          <cell r="F1200" t="str">
            <v>Active - Passive (Chemical Addition</v>
          </cell>
          <cell r="G1200" t="str">
            <v>Scotland</v>
          </cell>
          <cell r="H1200" t="str">
            <v>Monktonhall</v>
          </cell>
          <cell r="I1200" t="str">
            <v>Mine Water Treatment</v>
          </cell>
          <cell r="J1200" t="str">
            <v>Coal Authority Minewater Programme</v>
          </cell>
          <cell r="K1200">
            <v>36100</v>
          </cell>
          <cell r="L1200" t="str">
            <v>332670-027</v>
          </cell>
          <cell r="M1200">
            <v>332195</v>
          </cell>
          <cell r="N1200">
            <v>670281</v>
          </cell>
          <cell r="O1200">
            <v>66</v>
          </cell>
          <cell r="P1200" t="str">
            <v>NT</v>
          </cell>
          <cell r="Q1200" t="str">
            <v>NT 32195 70281</v>
          </cell>
        </row>
        <row r="1201">
          <cell r="D1201">
            <v>316.3</v>
          </cell>
          <cell r="E1201" t="str">
            <v>Chemical Treatment</v>
          </cell>
          <cell r="F1201" t="str">
            <v>Active - Passive (Chemical Addition</v>
          </cell>
          <cell r="G1201" t="str">
            <v>Scotland</v>
          </cell>
          <cell r="H1201" t="str">
            <v>Monktonhall</v>
          </cell>
          <cell r="I1201" t="str">
            <v>Mine Water Treatment</v>
          </cell>
          <cell r="J1201" t="str">
            <v>Coal Authority Minewater Programme</v>
          </cell>
          <cell r="K1201">
            <v>36100</v>
          </cell>
          <cell r="M1201">
            <v>332370</v>
          </cell>
          <cell r="N1201">
            <v>669980</v>
          </cell>
          <cell r="O1201">
            <v>66</v>
          </cell>
          <cell r="P1201" t="str">
            <v>NT</v>
          </cell>
          <cell r="Q1201" t="str">
            <v>NT 32370 69980</v>
          </cell>
        </row>
        <row r="1202">
          <cell r="D1202">
            <v>316.39999999999998</v>
          </cell>
          <cell r="E1202" t="str">
            <v>Settlement Pond Outflow</v>
          </cell>
          <cell r="F1202" t="str">
            <v>Active - Passive (Chemical Addition</v>
          </cell>
          <cell r="G1202" t="str">
            <v>Scotland</v>
          </cell>
          <cell r="H1202" t="str">
            <v>Monktonhall</v>
          </cell>
          <cell r="I1202" t="str">
            <v>Mine Water Treatment</v>
          </cell>
          <cell r="J1202" t="str">
            <v>Coal Authority Minewater Programme</v>
          </cell>
          <cell r="K1202">
            <v>36100</v>
          </cell>
          <cell r="M1202">
            <v>332370</v>
          </cell>
          <cell r="N1202">
            <v>669980</v>
          </cell>
          <cell r="O1202">
            <v>66</v>
          </cell>
          <cell r="P1202" t="str">
            <v>NT</v>
          </cell>
          <cell r="Q1202" t="str">
            <v>NT 32370 69980</v>
          </cell>
        </row>
        <row r="1203">
          <cell r="D1203">
            <v>316.5</v>
          </cell>
          <cell r="E1203" t="str">
            <v>Reed Bed Feed Pumps</v>
          </cell>
          <cell r="F1203" t="str">
            <v>Active - Passive (Chemical Addition</v>
          </cell>
          <cell r="G1203" t="str">
            <v>Scotland</v>
          </cell>
          <cell r="H1203" t="str">
            <v>Monktonhall</v>
          </cell>
          <cell r="I1203" t="str">
            <v>Mine Water Treatment</v>
          </cell>
          <cell r="J1203" t="str">
            <v>Coal Authority Minewater Programme</v>
          </cell>
          <cell r="K1203">
            <v>36100</v>
          </cell>
          <cell r="M1203">
            <v>332370</v>
          </cell>
          <cell r="N1203">
            <v>669980</v>
          </cell>
          <cell r="O1203">
            <v>66</v>
          </cell>
          <cell r="P1203" t="str">
            <v>NT</v>
          </cell>
          <cell r="Q1203" t="str">
            <v>NT 32370 69980</v>
          </cell>
        </row>
        <row r="1204">
          <cell r="D1204">
            <v>316.60000000000002</v>
          </cell>
          <cell r="E1204" t="str">
            <v>Reed Bed 1 Outflow</v>
          </cell>
          <cell r="F1204" t="str">
            <v>Active - Passive (Chemical Addition</v>
          </cell>
          <cell r="G1204" t="str">
            <v>Scotland</v>
          </cell>
          <cell r="H1204" t="str">
            <v>Monktonhall</v>
          </cell>
          <cell r="I1204" t="str">
            <v>Mine Water Treatment</v>
          </cell>
          <cell r="J1204" t="str">
            <v>Coal Authority Minewater Programme</v>
          </cell>
          <cell r="K1204">
            <v>36100</v>
          </cell>
          <cell r="M1204">
            <v>332370</v>
          </cell>
          <cell r="N1204">
            <v>669980</v>
          </cell>
          <cell r="O1204">
            <v>66</v>
          </cell>
          <cell r="P1204" t="str">
            <v>NT</v>
          </cell>
          <cell r="Q1204" t="str">
            <v>NT 32370 69980</v>
          </cell>
        </row>
        <row r="1205">
          <cell r="D1205">
            <v>316.7</v>
          </cell>
          <cell r="E1205" t="str">
            <v>Consented Discharge</v>
          </cell>
          <cell r="F1205" t="str">
            <v>Active - Passive (Chemical Addition</v>
          </cell>
          <cell r="G1205" t="str">
            <v>Scotland</v>
          </cell>
          <cell r="H1205" t="str">
            <v>Monktonhall</v>
          </cell>
          <cell r="I1205" t="str">
            <v>Mine Water Treatment</v>
          </cell>
          <cell r="J1205" t="str">
            <v>Coal Authority Minewater Programme</v>
          </cell>
          <cell r="K1205">
            <v>36100</v>
          </cell>
          <cell r="M1205">
            <v>332370</v>
          </cell>
          <cell r="N1205">
            <v>669980</v>
          </cell>
          <cell r="O1205">
            <v>66</v>
          </cell>
          <cell r="P1205" t="str">
            <v>NT</v>
          </cell>
          <cell r="Q1205" t="str">
            <v>NT 32370 69980</v>
          </cell>
        </row>
        <row r="1206">
          <cell r="D1206">
            <v>316.8</v>
          </cell>
          <cell r="E1206" t="str">
            <v>Sludge Drying Bed</v>
          </cell>
          <cell r="F1206" t="str">
            <v>Active - Passive (Chemical Addition</v>
          </cell>
          <cell r="G1206" t="str">
            <v>Scotland</v>
          </cell>
          <cell r="H1206" t="str">
            <v>Monktonhall</v>
          </cell>
          <cell r="I1206" t="str">
            <v>Mine Water Treatment</v>
          </cell>
          <cell r="J1206" t="str">
            <v>Coal Authority Minewater Programme</v>
          </cell>
          <cell r="K1206">
            <v>36100</v>
          </cell>
          <cell r="M1206">
            <v>332275</v>
          </cell>
          <cell r="N1206">
            <v>670000</v>
          </cell>
          <cell r="O1206">
            <v>66</v>
          </cell>
          <cell r="Q1206" t="str">
            <v>NT 32275 70000</v>
          </cell>
        </row>
        <row r="1207">
          <cell r="D1207">
            <v>773.1</v>
          </cell>
          <cell r="E1207" t="str">
            <v>Aquifer Borehole</v>
          </cell>
          <cell r="F1207" t="str">
            <v>Monitoring</v>
          </cell>
          <cell r="G1207" t="str">
            <v>North East</v>
          </cell>
          <cell r="H1207" t="str">
            <v>South Durham</v>
          </cell>
          <cell r="I1207" t="str">
            <v>Monitoring</v>
          </cell>
          <cell r="J1207" t="str">
            <v>Investigation of plume</v>
          </cell>
          <cell r="K1207">
            <v>40788</v>
          </cell>
          <cell r="M1207">
            <v>425870</v>
          </cell>
          <cell r="N1207">
            <v>526976</v>
          </cell>
          <cell r="O1207">
            <v>93</v>
          </cell>
          <cell r="P1207" t="str">
            <v>NZ</v>
          </cell>
          <cell r="Q1207" t="str">
            <v>NZ 25870 26976</v>
          </cell>
        </row>
        <row r="1208">
          <cell r="D1208">
            <v>773.2</v>
          </cell>
          <cell r="E1208" t="str">
            <v>Brockwell Seam Borehole</v>
          </cell>
          <cell r="F1208" t="str">
            <v>Monitoring</v>
          </cell>
          <cell r="G1208" t="str">
            <v>North East</v>
          </cell>
          <cell r="H1208" t="str">
            <v>South Durham</v>
          </cell>
          <cell r="I1208" t="str">
            <v>Monitoring</v>
          </cell>
          <cell r="J1208" t="str">
            <v>Investigation of plume</v>
          </cell>
          <cell r="K1208">
            <v>40788</v>
          </cell>
          <cell r="M1208">
            <v>425876</v>
          </cell>
          <cell r="N1208">
            <v>526971</v>
          </cell>
          <cell r="O1208">
            <v>93</v>
          </cell>
          <cell r="P1208" t="str">
            <v>NZ</v>
          </cell>
          <cell r="Q1208" t="str">
            <v>NZ 25876 26971</v>
          </cell>
        </row>
        <row r="1209">
          <cell r="D1209">
            <v>301.10000000000002</v>
          </cell>
          <cell r="E1209" t="str">
            <v>Tupton Borehole</v>
          </cell>
          <cell r="F1209" t="str">
            <v>Monitoring</v>
          </cell>
          <cell r="G1209" t="str">
            <v>East Midlands</v>
          </cell>
          <cell r="H1209" t="str">
            <v>North East Derbyshire</v>
          </cell>
          <cell r="I1209" t="str">
            <v>Monitoring</v>
          </cell>
          <cell r="J1209" t="str">
            <v>Cars</v>
          </cell>
          <cell r="K1209">
            <v>36069</v>
          </cell>
          <cell r="M1209">
            <v>441832</v>
          </cell>
          <cell r="N1209">
            <v>370805</v>
          </cell>
          <cell r="O1209">
            <v>120</v>
          </cell>
          <cell r="P1209" t="str">
            <v>SK</v>
          </cell>
          <cell r="Q1209" t="str">
            <v>SK 41832 70805</v>
          </cell>
        </row>
        <row r="1210">
          <cell r="D1210">
            <v>758.1</v>
          </cell>
          <cell r="E1210" t="str">
            <v>2nd Waterloo Borehole</v>
          </cell>
          <cell r="F1210" t="str">
            <v>Monitoring</v>
          </cell>
          <cell r="G1210" t="str">
            <v>East Midlands</v>
          </cell>
          <cell r="H1210" t="str">
            <v>South Notts</v>
          </cell>
          <cell r="I1210" t="str">
            <v>Monitoring</v>
          </cell>
          <cell r="J1210" t="str">
            <v>Area Rising</v>
          </cell>
          <cell r="K1210">
            <v>40150</v>
          </cell>
          <cell r="M1210">
            <v>448299</v>
          </cell>
          <cell r="N1210">
            <v>348548</v>
          </cell>
          <cell r="O1210">
            <v>120</v>
          </cell>
          <cell r="P1210" t="str">
            <v>SK</v>
          </cell>
          <cell r="Q1210" t="str">
            <v>SK 48299 48548</v>
          </cell>
        </row>
        <row r="1211">
          <cell r="D1211">
            <v>758.2</v>
          </cell>
          <cell r="E1211" t="str">
            <v>New 2nd Waterloo Borehole</v>
          </cell>
          <cell r="F1211" t="str">
            <v>Monitoring</v>
          </cell>
          <cell r="G1211" t="str">
            <v>East Midlands</v>
          </cell>
          <cell r="H1211" t="str">
            <v>South Notts</v>
          </cell>
          <cell r="I1211" t="str">
            <v>Monitoring</v>
          </cell>
          <cell r="J1211" t="str">
            <v>Area Rising</v>
          </cell>
          <cell r="K1211">
            <v>40150</v>
          </cell>
          <cell r="M1211">
            <v>448251</v>
          </cell>
          <cell r="N1211">
            <v>348499</v>
          </cell>
          <cell r="O1211">
            <v>120</v>
          </cell>
          <cell r="P1211" t="str">
            <v>SK</v>
          </cell>
          <cell r="Q1211" t="str">
            <v>SK 48251 48499</v>
          </cell>
        </row>
        <row r="1212">
          <cell r="D1212">
            <v>430.1</v>
          </cell>
          <cell r="E1212" t="str">
            <v>Shaft</v>
          </cell>
          <cell r="F1212" t="str">
            <v>Monitoring</v>
          </cell>
          <cell r="G1212" t="str">
            <v>West Midlands</v>
          </cell>
          <cell r="H1212" t="str">
            <v>Shropshire</v>
          </cell>
          <cell r="I1212" t="str">
            <v>Monitoring</v>
          </cell>
          <cell r="J1212" t="str">
            <v>Hazard</v>
          </cell>
          <cell r="K1212">
            <v>36586</v>
          </cell>
          <cell r="L1212" t="str">
            <v>328327-021</v>
          </cell>
          <cell r="M1212">
            <v>328902</v>
          </cell>
          <cell r="N1212">
            <v>327447</v>
          </cell>
          <cell r="O1212">
            <v>126</v>
          </cell>
          <cell r="P1212" t="str">
            <v>SJ</v>
          </cell>
          <cell r="Q1212" t="str">
            <v>SJ 28902 27447</v>
          </cell>
        </row>
        <row r="1213">
          <cell r="D1213">
            <v>511.1</v>
          </cell>
          <cell r="E1213" t="str">
            <v>Big Seam B/H</v>
          </cell>
          <cell r="F1213" t="str">
            <v>Monitoring</v>
          </cell>
          <cell r="G1213" t="str">
            <v>South Wales</v>
          </cell>
          <cell r="H1213" t="str">
            <v>Upper Loughor Zone</v>
          </cell>
          <cell r="I1213" t="str">
            <v>Monitoring</v>
          </cell>
          <cell r="J1213" t="str">
            <v>Area Rising Minewater</v>
          </cell>
          <cell r="K1213">
            <v>37035</v>
          </cell>
          <cell r="M1213">
            <v>257917</v>
          </cell>
          <cell r="N1213">
            <v>212462</v>
          </cell>
          <cell r="O1213">
            <v>159</v>
          </cell>
          <cell r="P1213" t="str">
            <v>SN</v>
          </cell>
          <cell r="Q1213" t="str">
            <v>SN 57917 12462</v>
          </cell>
        </row>
        <row r="1214">
          <cell r="D1214">
            <v>528.1</v>
          </cell>
          <cell r="E1214" t="str">
            <v>Shaft discharge</v>
          </cell>
          <cell r="F1214" t="str">
            <v>Pumped Passive</v>
          </cell>
          <cell r="G1214" t="str">
            <v>South Wales</v>
          </cell>
          <cell r="H1214" t="str">
            <v>Lower Loughor Valley</v>
          </cell>
          <cell r="I1214" t="str">
            <v>Mine Water Treatment</v>
          </cell>
          <cell r="J1214" t="str">
            <v>Coal Authority Minewater Programme</v>
          </cell>
          <cell r="K1214">
            <v>38231</v>
          </cell>
          <cell r="L1214" t="str">
            <v>257202-013</v>
          </cell>
          <cell r="M1214">
            <v>257225</v>
          </cell>
          <cell r="N1214">
            <v>202234</v>
          </cell>
          <cell r="O1214">
            <v>159</v>
          </cell>
          <cell r="P1214" t="str">
            <v>SN</v>
          </cell>
          <cell r="Q1214" t="str">
            <v>SN 57225 02234</v>
          </cell>
        </row>
        <row r="1215">
          <cell r="D1215">
            <v>528.20000000000005</v>
          </cell>
          <cell r="E1215" t="str">
            <v>Lagoons 2 in series</v>
          </cell>
          <cell r="F1215" t="str">
            <v>Pumped Passive</v>
          </cell>
          <cell r="G1215" t="str">
            <v>South Wales</v>
          </cell>
          <cell r="H1215" t="str">
            <v>Lower Loughor Valley</v>
          </cell>
          <cell r="I1215" t="str">
            <v>Mine Water Treatment</v>
          </cell>
          <cell r="J1215" t="str">
            <v>Coal Authority Minewater Programme</v>
          </cell>
          <cell r="K1215">
            <v>38231</v>
          </cell>
          <cell r="M1215">
            <v>257080</v>
          </cell>
          <cell r="N1215">
            <v>202110</v>
          </cell>
          <cell r="O1215">
            <v>159</v>
          </cell>
          <cell r="P1215" t="str">
            <v>SN</v>
          </cell>
          <cell r="Q1215" t="str">
            <v>SN 57080 02110</v>
          </cell>
        </row>
        <row r="1216">
          <cell r="D1216">
            <v>528.29999999999995</v>
          </cell>
          <cell r="E1216" t="str">
            <v>Reed Beds 3</v>
          </cell>
          <cell r="F1216" t="str">
            <v>Pumped Passive</v>
          </cell>
          <cell r="G1216" t="str">
            <v>South Wales</v>
          </cell>
          <cell r="H1216" t="str">
            <v>Lower Loughor Valley</v>
          </cell>
          <cell r="I1216" t="str">
            <v>Mine Water Treatment</v>
          </cell>
          <cell r="J1216" t="str">
            <v>Coal Authority Minewater Programme</v>
          </cell>
          <cell r="K1216">
            <v>38231</v>
          </cell>
          <cell r="M1216">
            <v>257000</v>
          </cell>
          <cell r="N1216">
            <v>202200</v>
          </cell>
          <cell r="O1216">
            <v>159</v>
          </cell>
          <cell r="P1216" t="str">
            <v>SN</v>
          </cell>
          <cell r="Q1216" t="str">
            <v>SN 57000 02200</v>
          </cell>
        </row>
        <row r="1217">
          <cell r="D1217">
            <v>528.4</v>
          </cell>
          <cell r="E1217" t="str">
            <v>Consented Discharge</v>
          </cell>
          <cell r="F1217" t="str">
            <v>Pumped Passive</v>
          </cell>
          <cell r="G1217" t="str">
            <v>South Wales</v>
          </cell>
          <cell r="H1217" t="str">
            <v>Lower Loughor Valley</v>
          </cell>
          <cell r="I1217" t="str">
            <v>Mine Water Treatment</v>
          </cell>
          <cell r="J1217" t="str">
            <v>Coal Authority Minewater Programme</v>
          </cell>
          <cell r="K1217">
            <v>38231</v>
          </cell>
          <cell r="M1217">
            <v>256898</v>
          </cell>
          <cell r="N1217">
            <v>202141</v>
          </cell>
          <cell r="O1217">
            <v>159</v>
          </cell>
          <cell r="P1217" t="str">
            <v>SN</v>
          </cell>
          <cell r="Q1217" t="str">
            <v>SN 56898 02141</v>
          </cell>
        </row>
        <row r="1218">
          <cell r="D1218">
            <v>528.5</v>
          </cell>
          <cell r="E1218" t="str">
            <v>Minewater discharge in reedbed 3</v>
          </cell>
          <cell r="F1218" t="str">
            <v>Pumped Passive</v>
          </cell>
          <cell r="G1218" t="str">
            <v>South Wales</v>
          </cell>
          <cell r="H1218" t="str">
            <v>Lower Loughor Valley</v>
          </cell>
          <cell r="I1218" t="str">
            <v>Mine Water Treatment</v>
          </cell>
          <cell r="J1218" t="str">
            <v>Coal Authority Minewater Programme</v>
          </cell>
          <cell r="K1218">
            <v>38231</v>
          </cell>
          <cell r="M1218">
            <v>257032</v>
          </cell>
          <cell r="N1218">
            <v>202270</v>
          </cell>
          <cell r="O1218">
            <v>159</v>
          </cell>
          <cell r="P1218" t="str">
            <v>SN</v>
          </cell>
          <cell r="Q1218" t="str">
            <v>SN 57032 02270</v>
          </cell>
        </row>
        <row r="1219">
          <cell r="D1219">
            <v>528.6</v>
          </cell>
          <cell r="E1219" t="str">
            <v>Settlement Pond 1 Outflow</v>
          </cell>
          <cell r="F1219" t="str">
            <v>Pumped Passive</v>
          </cell>
          <cell r="G1219" t="str">
            <v>South Wales</v>
          </cell>
          <cell r="H1219" t="str">
            <v>Lower Loughor Valley</v>
          </cell>
          <cell r="I1219" t="str">
            <v>Mine Water Treatment</v>
          </cell>
          <cell r="J1219" t="str">
            <v>Coal Authority Minewater Programme</v>
          </cell>
          <cell r="K1219">
            <v>38231</v>
          </cell>
          <cell r="M1219">
            <v>257080</v>
          </cell>
          <cell r="N1219">
            <v>202120</v>
          </cell>
          <cell r="O1219">
            <v>159</v>
          </cell>
          <cell r="P1219" t="str">
            <v>SN</v>
          </cell>
          <cell r="Q1219" t="str">
            <v>SN 57080 02120</v>
          </cell>
        </row>
        <row r="1220">
          <cell r="D1220">
            <v>528.70000000000005</v>
          </cell>
          <cell r="E1220" t="str">
            <v>Settlement Pond 2 Outflow</v>
          </cell>
          <cell r="F1220" t="str">
            <v>Pumped Passive</v>
          </cell>
          <cell r="G1220" t="str">
            <v>South Wales</v>
          </cell>
          <cell r="H1220" t="str">
            <v>Lower Loughor Valley</v>
          </cell>
          <cell r="I1220" t="str">
            <v>Mine Water Treatment</v>
          </cell>
          <cell r="J1220" t="str">
            <v>Coal Authority Minewater Programme</v>
          </cell>
          <cell r="K1220">
            <v>38231</v>
          </cell>
          <cell r="M1220">
            <v>256990</v>
          </cell>
          <cell r="N1220">
            <v>202065</v>
          </cell>
          <cell r="O1220">
            <v>159</v>
          </cell>
          <cell r="P1220" t="str">
            <v>SN</v>
          </cell>
          <cell r="Q1220" t="str">
            <v>SN 56990 02065</v>
          </cell>
        </row>
        <row r="1221">
          <cell r="D1221">
            <v>528.79999999999995</v>
          </cell>
          <cell r="E1221" t="str">
            <v>Reed Bed 1 (East) Outflow</v>
          </cell>
          <cell r="F1221" t="str">
            <v>Pumped Passive</v>
          </cell>
          <cell r="G1221" t="str">
            <v>South Wales</v>
          </cell>
          <cell r="H1221" t="str">
            <v>Lower Loughor Valley</v>
          </cell>
          <cell r="I1221" t="str">
            <v>Mine Water Treatment</v>
          </cell>
          <cell r="J1221" t="str">
            <v>Coal Authority Minewater Programme</v>
          </cell>
          <cell r="K1221">
            <v>38231</v>
          </cell>
          <cell r="M1221">
            <v>257100</v>
          </cell>
          <cell r="N1221">
            <v>202210</v>
          </cell>
          <cell r="O1221">
            <v>159</v>
          </cell>
          <cell r="P1221" t="str">
            <v>SN</v>
          </cell>
          <cell r="Q1221" t="str">
            <v>SN 57100 02210</v>
          </cell>
        </row>
        <row r="1222">
          <cell r="D1222">
            <v>528.9</v>
          </cell>
          <cell r="E1222" t="str">
            <v>Reed Bed 2 (West) Outflow</v>
          </cell>
          <cell r="F1222" t="str">
            <v>Pumped Passive</v>
          </cell>
          <cell r="G1222" t="str">
            <v>South Wales</v>
          </cell>
          <cell r="H1222" t="str">
            <v>Lower Loughor Valley</v>
          </cell>
          <cell r="I1222" t="str">
            <v>Mine Water Treatment</v>
          </cell>
          <cell r="J1222" t="str">
            <v>Coal Authority Minewater Programme</v>
          </cell>
          <cell r="K1222">
            <v>38231</v>
          </cell>
          <cell r="M1222">
            <v>257055</v>
          </cell>
          <cell r="N1222">
            <v>202240</v>
          </cell>
          <cell r="O1222">
            <v>159</v>
          </cell>
          <cell r="P1222" t="str">
            <v>SN</v>
          </cell>
          <cell r="Q1222" t="str">
            <v>SN 57055 02240</v>
          </cell>
        </row>
        <row r="1223">
          <cell r="D1223">
            <v>802.1</v>
          </cell>
          <cell r="E1223" t="str">
            <v>Bandy/Brockwell Seam Borehole</v>
          </cell>
          <cell r="F1223" t="str">
            <v>Monitoring</v>
          </cell>
          <cell r="G1223" t="str">
            <v>North East</v>
          </cell>
          <cell r="I1223" t="str">
            <v>Monitoring</v>
          </cell>
          <cell r="J1223" t="str">
            <v>Area Rising</v>
          </cell>
          <cell r="K1223">
            <v>42562</v>
          </cell>
          <cell r="M1223">
            <v>421009</v>
          </cell>
          <cell r="N1223">
            <v>586989</v>
          </cell>
          <cell r="Q1223" t="str">
            <v>NZ 21009 86989</v>
          </cell>
        </row>
        <row r="1224">
          <cell r="D1224">
            <v>381.1</v>
          </cell>
          <cell r="E1224" t="str">
            <v>Infeed</v>
          </cell>
          <cell r="F1224" t="str">
            <v>Monitoring</v>
          </cell>
          <cell r="G1224" t="str">
            <v>North East</v>
          </cell>
          <cell r="H1224" t="str">
            <v>West Of Wear Mid Durham</v>
          </cell>
          <cell r="I1224" t="str">
            <v>Monitoring</v>
          </cell>
          <cell r="J1224" t="str">
            <v>Area Rising Minewater</v>
          </cell>
          <cell r="K1224">
            <v>36251</v>
          </cell>
          <cell r="M1224">
            <v>417800</v>
          </cell>
          <cell r="N1224">
            <v>550900</v>
          </cell>
          <cell r="O1224">
            <v>88</v>
          </cell>
          <cell r="P1224" t="str">
            <v>NZ</v>
          </cell>
          <cell r="Q1224" t="str">
            <v>NZ 17800 50900</v>
          </cell>
        </row>
        <row r="1225">
          <cell r="D1225">
            <v>488.1</v>
          </cell>
          <cell r="E1225" t="str">
            <v>DC Shaft Pumping Shaft</v>
          </cell>
          <cell r="F1225" t="str">
            <v>Non-op Pumped Passive</v>
          </cell>
          <cell r="G1225" t="str">
            <v>East Midlands</v>
          </cell>
          <cell r="H1225" t="str">
            <v>Notts-Derbys Border</v>
          </cell>
          <cell r="I1225" t="str">
            <v>Mine Water Treatment</v>
          </cell>
          <cell r="J1225" t="str">
            <v>Area Rising Minewater</v>
          </cell>
          <cell r="K1225">
            <v>36928</v>
          </cell>
          <cell r="L1225" t="str">
            <v>441360-002</v>
          </cell>
          <cell r="M1225">
            <v>441355</v>
          </cell>
          <cell r="N1225">
            <v>360376</v>
          </cell>
          <cell r="O1225">
            <v>120</v>
          </cell>
          <cell r="P1225" t="str">
            <v>SK</v>
          </cell>
          <cell r="Q1225" t="str">
            <v>SK 41355 60376</v>
          </cell>
        </row>
        <row r="1226">
          <cell r="D1226">
            <v>488.2</v>
          </cell>
          <cell r="E1226" t="str">
            <v>UC Shaft</v>
          </cell>
          <cell r="F1226" t="str">
            <v>Non-op Pumped Passive</v>
          </cell>
          <cell r="G1226" t="str">
            <v>East Midlands</v>
          </cell>
          <cell r="H1226" t="str">
            <v>Notts-Derbys Border</v>
          </cell>
          <cell r="I1226" t="str">
            <v>Mine Water Treatment</v>
          </cell>
          <cell r="J1226" t="str">
            <v>Area Rising Minewater</v>
          </cell>
          <cell r="K1226">
            <v>36928</v>
          </cell>
          <cell r="L1226" t="str">
            <v>441360-001</v>
          </cell>
          <cell r="M1226">
            <v>441382</v>
          </cell>
          <cell r="N1226">
            <v>360384</v>
          </cell>
          <cell r="O1226">
            <v>120</v>
          </cell>
          <cell r="P1226" t="str">
            <v>SK</v>
          </cell>
          <cell r="Q1226" t="str">
            <v>SK 41382 60384</v>
          </cell>
        </row>
        <row r="1227">
          <cell r="D1227">
            <v>53.1</v>
          </cell>
          <cell r="E1227" t="str">
            <v>A3 Borehole</v>
          </cell>
          <cell r="F1227" t="str">
            <v>Monitoring</v>
          </cell>
          <cell r="G1227" t="str">
            <v>Yorkshire</v>
          </cell>
          <cell r="H1227" t="str">
            <v>Yorkshire Zone 8</v>
          </cell>
          <cell r="I1227" t="str">
            <v>Public Safety</v>
          </cell>
          <cell r="J1227" t="str">
            <v>Cars</v>
          </cell>
          <cell r="K1227">
            <v>34608</v>
          </cell>
          <cell r="M1227">
            <v>443663</v>
          </cell>
          <cell r="N1227">
            <v>380745</v>
          </cell>
          <cell r="O1227">
            <v>111</v>
          </cell>
          <cell r="P1227" t="str">
            <v>SK</v>
          </cell>
          <cell r="Q1227" t="str">
            <v>SK 43663 80745</v>
          </cell>
        </row>
        <row r="1228">
          <cell r="D1228">
            <v>53.2</v>
          </cell>
          <cell r="E1228" t="str">
            <v>A8 Borehole</v>
          </cell>
          <cell r="F1228" t="str">
            <v>Monitoring</v>
          </cell>
          <cell r="G1228" t="str">
            <v>Yorkshire</v>
          </cell>
          <cell r="H1228" t="str">
            <v>Yorkshire Zone 8</v>
          </cell>
          <cell r="I1228" t="str">
            <v>Public Safety</v>
          </cell>
          <cell r="J1228" t="str">
            <v>Cars</v>
          </cell>
          <cell r="K1228">
            <v>34608</v>
          </cell>
          <cell r="M1228">
            <v>443661</v>
          </cell>
          <cell r="N1228">
            <v>380758</v>
          </cell>
          <cell r="O1228">
            <v>111</v>
          </cell>
          <cell r="P1228" t="str">
            <v>SK</v>
          </cell>
          <cell r="Q1228" t="str">
            <v>SK 43661 80758</v>
          </cell>
        </row>
        <row r="1229">
          <cell r="D1229">
            <v>53.3</v>
          </cell>
          <cell r="E1229" t="str">
            <v>A15 Borehole</v>
          </cell>
          <cell r="F1229" t="str">
            <v>Monitoring</v>
          </cell>
          <cell r="G1229" t="str">
            <v>Yorkshire</v>
          </cell>
          <cell r="H1229" t="str">
            <v>Yorkshire Zone 8</v>
          </cell>
          <cell r="I1229" t="str">
            <v>Public Safety</v>
          </cell>
          <cell r="J1229" t="str">
            <v>Cars</v>
          </cell>
          <cell r="K1229">
            <v>34608</v>
          </cell>
          <cell r="M1229">
            <v>443562</v>
          </cell>
          <cell r="N1229">
            <v>380477</v>
          </cell>
          <cell r="O1229">
            <v>111</v>
          </cell>
          <cell r="P1229" t="str">
            <v>SK</v>
          </cell>
          <cell r="Q1229" t="str">
            <v>SK 43562 80477</v>
          </cell>
        </row>
        <row r="1230">
          <cell r="D1230">
            <v>184.1</v>
          </cell>
          <cell r="E1230" t="str">
            <v>B3 Borehole</v>
          </cell>
          <cell r="F1230" t="str">
            <v>Monitoring</v>
          </cell>
          <cell r="G1230" t="str">
            <v>Yorkshire</v>
          </cell>
          <cell r="H1230" t="str">
            <v>Yorkshire Zone 8</v>
          </cell>
          <cell r="I1230" t="str">
            <v>Public Safety</v>
          </cell>
          <cell r="J1230" t="str">
            <v>Cars</v>
          </cell>
          <cell r="K1230">
            <v>34608</v>
          </cell>
          <cell r="M1230">
            <v>443427</v>
          </cell>
          <cell r="N1230">
            <v>380475</v>
          </cell>
          <cell r="O1230">
            <v>111</v>
          </cell>
          <cell r="P1230" t="str">
            <v>SK</v>
          </cell>
          <cell r="Q1230" t="str">
            <v>SK 43427 80475</v>
          </cell>
        </row>
        <row r="1231">
          <cell r="D1231">
            <v>184.2</v>
          </cell>
          <cell r="E1231" t="str">
            <v>B4 Borehole</v>
          </cell>
          <cell r="F1231" t="str">
            <v>Monitoring</v>
          </cell>
          <cell r="G1231" t="str">
            <v>Yorkshire</v>
          </cell>
          <cell r="H1231" t="str">
            <v>Yorkshire Zone 8</v>
          </cell>
          <cell r="I1231" t="str">
            <v>Public Safety</v>
          </cell>
          <cell r="J1231" t="str">
            <v>Cars</v>
          </cell>
          <cell r="K1231">
            <v>34608</v>
          </cell>
          <cell r="M1231">
            <v>443453</v>
          </cell>
          <cell r="N1231">
            <v>380558</v>
          </cell>
          <cell r="O1231">
            <v>111</v>
          </cell>
          <cell r="P1231" t="str">
            <v>SK</v>
          </cell>
          <cell r="Q1231" t="str">
            <v>SK 43453 80558</v>
          </cell>
        </row>
        <row r="1232">
          <cell r="D1232">
            <v>184.3</v>
          </cell>
          <cell r="E1232" t="str">
            <v>B11 Borehole</v>
          </cell>
          <cell r="F1232" t="str">
            <v>Monitoring</v>
          </cell>
          <cell r="G1232" t="str">
            <v>Yorkshire</v>
          </cell>
          <cell r="H1232" t="str">
            <v>Yorkshire Zone 8</v>
          </cell>
          <cell r="I1232" t="str">
            <v>Public Safety</v>
          </cell>
          <cell r="J1232" t="str">
            <v>Cars</v>
          </cell>
          <cell r="K1232">
            <v>34608</v>
          </cell>
          <cell r="M1232">
            <v>443563</v>
          </cell>
          <cell r="N1232">
            <v>380560</v>
          </cell>
          <cell r="O1232">
            <v>111</v>
          </cell>
          <cell r="P1232" t="str">
            <v>SK</v>
          </cell>
          <cell r="Q1232" t="str">
            <v>SK 43563 80560</v>
          </cell>
        </row>
        <row r="1233">
          <cell r="D1233">
            <v>184.4</v>
          </cell>
          <cell r="E1233" t="str">
            <v>B12 Borehole</v>
          </cell>
          <cell r="F1233" t="str">
            <v>Monitoring</v>
          </cell>
          <cell r="G1233" t="str">
            <v>Yorkshire</v>
          </cell>
          <cell r="H1233" t="str">
            <v>Yorkshire Zone 8</v>
          </cell>
          <cell r="I1233" t="str">
            <v>Public Safety</v>
          </cell>
          <cell r="J1233" t="str">
            <v>Cars</v>
          </cell>
          <cell r="K1233">
            <v>34608</v>
          </cell>
          <cell r="M1233">
            <v>443509</v>
          </cell>
          <cell r="N1233">
            <v>380474</v>
          </cell>
          <cell r="O1233">
            <v>111</v>
          </cell>
          <cell r="P1233" t="str">
            <v>SK</v>
          </cell>
          <cell r="Q1233" t="str">
            <v>SK 43509 80474</v>
          </cell>
        </row>
        <row r="1234">
          <cell r="D1234">
            <v>570.1</v>
          </cell>
          <cell r="E1234" t="str">
            <v>B/H</v>
          </cell>
          <cell r="F1234" t="str">
            <v>Monitoring</v>
          </cell>
          <cell r="G1234" t="str">
            <v>North West</v>
          </cell>
          <cell r="H1234" t="str">
            <v>Tyldersley Irwell Zone</v>
          </cell>
          <cell r="I1234" t="str">
            <v>Monitoring</v>
          </cell>
          <cell r="J1234" t="str">
            <v>Area Rising Minewater</v>
          </cell>
          <cell r="K1234">
            <v>37396</v>
          </cell>
          <cell r="M1234">
            <v>372887</v>
          </cell>
          <cell r="N1234">
            <v>401323</v>
          </cell>
          <cell r="O1234">
            <v>109</v>
          </cell>
          <cell r="P1234" t="str">
            <v>SD</v>
          </cell>
          <cell r="Q1234" t="str">
            <v>SD 72887 01323</v>
          </cell>
        </row>
        <row r="1235">
          <cell r="D1235">
            <v>259.10000000000002</v>
          </cell>
          <cell r="E1235" t="str">
            <v>No.4 Mine B/H</v>
          </cell>
          <cell r="F1235" t="str">
            <v>Monitoring</v>
          </cell>
          <cell r="G1235" t="str">
            <v>Scotland</v>
          </cell>
          <cell r="H1235" t="str">
            <v>River Almond Valley</v>
          </cell>
          <cell r="I1235" t="str">
            <v>Monitoring</v>
          </cell>
          <cell r="J1235" t="str">
            <v>Area Rising Minewater</v>
          </cell>
          <cell r="K1235">
            <v>35886</v>
          </cell>
          <cell r="M1235">
            <v>297800</v>
          </cell>
          <cell r="N1235">
            <v>667000</v>
          </cell>
          <cell r="O1235">
            <v>65</v>
          </cell>
          <cell r="P1235" t="str">
            <v>NS</v>
          </cell>
          <cell r="Q1235" t="str">
            <v>NS 97800 67000</v>
          </cell>
        </row>
        <row r="1236">
          <cell r="D1236">
            <v>750.1</v>
          </cell>
          <cell r="E1236" t="str">
            <v>Raw Discharge</v>
          </cell>
          <cell r="F1236" t="str">
            <v>Pumped Passive</v>
          </cell>
          <cell r="G1236" t="str">
            <v>South Wales</v>
          </cell>
          <cell r="H1236" t="str">
            <v>Upper Loughor Zone</v>
          </cell>
          <cell r="I1236" t="str">
            <v>Mine Water Treatment</v>
          </cell>
          <cell r="J1236" t="str">
            <v>Coal Authority Minewater Programme</v>
          </cell>
          <cell r="K1236">
            <v>39832</v>
          </cell>
          <cell r="M1236">
            <v>260327</v>
          </cell>
          <cell r="N1236">
            <v>211444</v>
          </cell>
          <cell r="O1236">
            <v>159</v>
          </cell>
          <cell r="P1236" t="str">
            <v>SN</v>
          </cell>
          <cell r="Q1236" t="str">
            <v>SN 60327 11444</v>
          </cell>
        </row>
        <row r="1237">
          <cell r="D1237">
            <v>750.2</v>
          </cell>
          <cell r="E1237" t="str">
            <v>Pump Station</v>
          </cell>
          <cell r="F1237" t="str">
            <v>Pumped Passive</v>
          </cell>
          <cell r="G1237" t="str">
            <v>South Wales</v>
          </cell>
          <cell r="H1237" t="str">
            <v>Upper Loughor Zone</v>
          </cell>
          <cell r="I1237" t="str">
            <v>Mine Water Treatment</v>
          </cell>
          <cell r="J1237" t="str">
            <v>Coal Authority Minewater Programme</v>
          </cell>
          <cell r="K1237">
            <v>39832</v>
          </cell>
          <cell r="M1237">
            <v>260327</v>
          </cell>
          <cell r="N1237">
            <v>211444</v>
          </cell>
          <cell r="O1237">
            <v>159</v>
          </cell>
          <cell r="P1237" t="str">
            <v>SN</v>
          </cell>
          <cell r="Q1237" t="str">
            <v>SN 60327 11444</v>
          </cell>
        </row>
        <row r="1238">
          <cell r="D1238">
            <v>750.3</v>
          </cell>
          <cell r="E1238" t="str">
            <v>Reed Bed Treatment System</v>
          </cell>
          <cell r="F1238" t="str">
            <v>Pumped Passive</v>
          </cell>
          <cell r="G1238" t="str">
            <v>South Wales</v>
          </cell>
          <cell r="H1238" t="str">
            <v>Upper Loughor Zone</v>
          </cell>
          <cell r="I1238" t="str">
            <v>Mine Water Treatment</v>
          </cell>
          <cell r="J1238" t="str">
            <v>Coal Authority Minewater Programme</v>
          </cell>
          <cell r="K1238">
            <v>39832</v>
          </cell>
          <cell r="M1238">
            <v>260261</v>
          </cell>
          <cell r="N1238">
            <v>211536</v>
          </cell>
          <cell r="O1238">
            <v>159</v>
          </cell>
          <cell r="P1238" t="str">
            <v>SN</v>
          </cell>
          <cell r="Q1238" t="str">
            <v>SN 60261 11536</v>
          </cell>
        </row>
        <row r="1239">
          <cell r="D1239">
            <v>750.4</v>
          </cell>
          <cell r="E1239" t="str">
            <v>Consented Discharge</v>
          </cell>
          <cell r="F1239" t="str">
            <v>Pumped Passive</v>
          </cell>
          <cell r="G1239" t="str">
            <v>South Wales</v>
          </cell>
          <cell r="H1239" t="str">
            <v>Upper Loughor Zone</v>
          </cell>
          <cell r="I1239" t="str">
            <v>Mine Water Treatment</v>
          </cell>
          <cell r="J1239" t="str">
            <v>Coal Authority Minewater Programme</v>
          </cell>
          <cell r="K1239">
            <v>39832</v>
          </cell>
          <cell r="M1239">
            <v>260346</v>
          </cell>
          <cell r="N1239">
            <v>211466</v>
          </cell>
          <cell r="O1239">
            <v>159</v>
          </cell>
          <cell r="P1239" t="str">
            <v>SN</v>
          </cell>
          <cell r="Q1239" t="str">
            <v>SN 60346 11466</v>
          </cell>
        </row>
        <row r="1240">
          <cell r="D1240">
            <v>750.5</v>
          </cell>
          <cell r="E1240" t="str">
            <v>Reed Bed 1 Inflow</v>
          </cell>
          <cell r="F1240" t="str">
            <v>Pumped Passive</v>
          </cell>
          <cell r="G1240" t="str">
            <v>South Wales</v>
          </cell>
          <cell r="H1240" t="str">
            <v>Upper Loughor Zone</v>
          </cell>
          <cell r="I1240" t="str">
            <v>Mine Water Treatment</v>
          </cell>
          <cell r="J1240" t="str">
            <v>Coal Authority Minewater Programme</v>
          </cell>
          <cell r="K1240">
            <v>39832</v>
          </cell>
          <cell r="M1240">
            <v>260290</v>
          </cell>
          <cell r="N1240">
            <v>211520</v>
          </cell>
          <cell r="O1240">
            <v>159</v>
          </cell>
          <cell r="P1240" t="str">
            <v>SN</v>
          </cell>
          <cell r="Q1240" t="str">
            <v>SN 60290 11520</v>
          </cell>
        </row>
        <row r="1241">
          <cell r="D1241">
            <v>750.6</v>
          </cell>
          <cell r="E1241" t="str">
            <v>Reed Bed 1 Outflow</v>
          </cell>
          <cell r="F1241" t="str">
            <v>Pumped Passive</v>
          </cell>
          <cell r="G1241" t="str">
            <v>South Wales</v>
          </cell>
          <cell r="H1241" t="str">
            <v>Upper Loughor Zone</v>
          </cell>
          <cell r="I1241" t="str">
            <v>Mine Water Treatment</v>
          </cell>
          <cell r="J1241" t="str">
            <v>Coal Authority Minewater Programme</v>
          </cell>
          <cell r="K1241">
            <v>39832</v>
          </cell>
          <cell r="M1241">
            <v>260355</v>
          </cell>
          <cell r="N1241">
            <v>211535</v>
          </cell>
          <cell r="O1241">
            <v>159</v>
          </cell>
          <cell r="P1241" t="str">
            <v>SN</v>
          </cell>
          <cell r="Q1241" t="str">
            <v>SN 60355 11535</v>
          </cell>
        </row>
        <row r="1242">
          <cell r="D1242">
            <v>226.1</v>
          </cell>
          <cell r="E1242" t="str">
            <v>No.5 Shaft</v>
          </cell>
          <cell r="F1242" t="str">
            <v>Inactive</v>
          </cell>
          <cell r="G1242" t="str">
            <v>South Wales</v>
          </cell>
          <cell r="H1242" t="str">
            <v>Upper Rhondda Fawr Valley</v>
          </cell>
          <cell r="I1242" t="str">
            <v>Monitoring</v>
          </cell>
          <cell r="J1242" t="str">
            <v>Hazard Area Investigation</v>
          </cell>
          <cell r="K1242">
            <v>35521</v>
          </cell>
          <cell r="L1242" t="str">
            <v>293195-001</v>
          </cell>
          <cell r="M1242">
            <v>293287</v>
          </cell>
          <cell r="N1242">
            <v>195615</v>
          </cell>
          <cell r="O1242">
            <v>170</v>
          </cell>
          <cell r="P1242" t="str">
            <v>SS</v>
          </cell>
          <cell r="Q1242" t="str">
            <v>SS 93287 95615</v>
          </cell>
        </row>
        <row r="1243">
          <cell r="D1243">
            <v>612.1</v>
          </cell>
          <cell r="E1243" t="str">
            <v>B/H</v>
          </cell>
          <cell r="F1243" t="str">
            <v>Monitoring</v>
          </cell>
          <cell r="G1243" t="str">
            <v>Scotland</v>
          </cell>
          <cell r="H1243" t="str">
            <v>East Fife</v>
          </cell>
          <cell r="I1243" t="str">
            <v>Monitoring</v>
          </cell>
          <cell r="J1243" t="str">
            <v>Area Rising Minewater</v>
          </cell>
          <cell r="K1243">
            <v>37687</v>
          </cell>
          <cell r="M1243">
            <v>335204</v>
          </cell>
          <cell r="N1243">
            <v>698538</v>
          </cell>
          <cell r="O1243">
            <v>59</v>
          </cell>
          <cell r="P1243" t="str">
            <v>NT</v>
          </cell>
          <cell r="Q1243" t="str">
            <v>NT 35204 98538</v>
          </cell>
        </row>
        <row r="1244">
          <cell r="D1244">
            <v>251.1</v>
          </cell>
          <cell r="E1244" t="str">
            <v>B/H</v>
          </cell>
          <cell r="F1244" t="str">
            <v>Monitoring</v>
          </cell>
          <cell r="G1244" t="str">
            <v>Scotland</v>
          </cell>
          <cell r="H1244" t="str">
            <v>East Fife</v>
          </cell>
          <cell r="I1244" t="str">
            <v>Monitoring</v>
          </cell>
          <cell r="J1244" t="str">
            <v>Area Rising Minewater</v>
          </cell>
          <cell r="K1244">
            <v>35796</v>
          </cell>
          <cell r="M1244">
            <v>335210</v>
          </cell>
          <cell r="N1244">
            <v>698525</v>
          </cell>
          <cell r="O1244">
            <v>59</v>
          </cell>
          <cell r="P1244" t="str">
            <v>NT</v>
          </cell>
          <cell r="Q1244" t="str">
            <v>NT 35210 98525</v>
          </cell>
        </row>
        <row r="1245">
          <cell r="D1245">
            <v>534.1</v>
          </cell>
          <cell r="E1245" t="str">
            <v>Four Feet B/H</v>
          </cell>
          <cell r="F1245" t="str">
            <v>Monitoring</v>
          </cell>
          <cell r="G1245" t="str">
            <v>Scotland</v>
          </cell>
          <cell r="H1245" t="str">
            <v>Blindwells</v>
          </cell>
          <cell r="I1245" t="str">
            <v>Monitoring</v>
          </cell>
          <cell r="J1245" t="str">
            <v>Area Rising Minewater</v>
          </cell>
          <cell r="K1245">
            <v>37154</v>
          </cell>
          <cell r="M1245">
            <v>342346</v>
          </cell>
          <cell r="N1245">
            <v>672905</v>
          </cell>
          <cell r="O1245">
            <v>66</v>
          </cell>
          <cell r="P1245" t="str">
            <v>NT</v>
          </cell>
          <cell r="Q1245" t="str">
            <v>NT 42346 72905</v>
          </cell>
        </row>
        <row r="1246">
          <cell r="D1246">
            <v>425.1</v>
          </cell>
          <cell r="E1246" t="str">
            <v>Surface Drift B/H</v>
          </cell>
          <cell r="F1246" t="str">
            <v>Monitoring</v>
          </cell>
          <cell r="G1246" t="str">
            <v>East Midlands</v>
          </cell>
          <cell r="H1246" t="str">
            <v>Leicestershire</v>
          </cell>
          <cell r="I1246" t="str">
            <v>Monitoring</v>
          </cell>
          <cell r="J1246" t="str">
            <v>Area Rising Minewater</v>
          </cell>
          <cell r="K1246">
            <v>36773</v>
          </cell>
          <cell r="M1246">
            <v>442498</v>
          </cell>
          <cell r="N1246">
            <v>308526</v>
          </cell>
          <cell r="O1246">
            <v>104</v>
          </cell>
          <cell r="P1246" t="str">
            <v>SK</v>
          </cell>
          <cell r="Q1246" t="str">
            <v>SK 42498 08526</v>
          </cell>
        </row>
        <row r="1247">
          <cell r="D1247">
            <v>311.10000000000002</v>
          </cell>
          <cell r="E1247" t="str">
            <v>Stream</v>
          </cell>
          <cell r="F1247" t="str">
            <v>Inactive</v>
          </cell>
          <cell r="G1247" t="str">
            <v>South Wales</v>
          </cell>
          <cell r="H1247" t="str">
            <v>Upper Cynon Valley</v>
          </cell>
          <cell r="I1247" t="str">
            <v>Public Safety</v>
          </cell>
          <cell r="J1247" t="str">
            <v>Hazard H1483</v>
          </cell>
          <cell r="K1247">
            <v>36100</v>
          </cell>
          <cell r="M1247">
            <v>299624</v>
          </cell>
          <cell r="N1247">
            <v>199550</v>
          </cell>
          <cell r="O1247">
            <v>170</v>
          </cell>
          <cell r="P1247" t="str">
            <v>SS</v>
          </cell>
          <cell r="Q1247" t="str">
            <v>SS 99624 99550</v>
          </cell>
        </row>
        <row r="1248">
          <cell r="D1248">
            <v>751.1</v>
          </cell>
          <cell r="E1248" t="str">
            <v>Shaft</v>
          </cell>
          <cell r="F1248" t="str">
            <v>Monitoring</v>
          </cell>
          <cell r="G1248" t="str">
            <v>South Wales</v>
          </cell>
          <cell r="H1248" t="str">
            <v>Rhymney Valley</v>
          </cell>
          <cell r="I1248" t="str">
            <v>Monitoring</v>
          </cell>
          <cell r="J1248" t="str">
            <v>Coal Authority Minewater Programme</v>
          </cell>
          <cell r="K1248">
            <v>39926</v>
          </cell>
          <cell r="L1248" t="str">
            <v>310207-055</v>
          </cell>
          <cell r="M1248">
            <v>310615</v>
          </cell>
          <cell r="N1248">
            <v>207915</v>
          </cell>
          <cell r="O1248">
            <v>161</v>
          </cell>
          <cell r="P1248" t="str">
            <v>SO</v>
          </cell>
          <cell r="Q1248" t="str">
            <v>SO 10615 07915</v>
          </cell>
        </row>
        <row r="1249">
          <cell r="D1249">
            <v>237.1</v>
          </cell>
          <cell r="E1249" t="str">
            <v>Shaft.</v>
          </cell>
          <cell r="F1249" t="str">
            <v>Monitoring</v>
          </cell>
          <cell r="G1249" t="str">
            <v>South Wales</v>
          </cell>
          <cell r="H1249" t="str">
            <v>Upper Cynon Valley</v>
          </cell>
          <cell r="I1249" t="str">
            <v>Monitoring</v>
          </cell>
          <cell r="J1249" t="str">
            <v>Area Rising Minewater</v>
          </cell>
          <cell r="K1249">
            <v>35704</v>
          </cell>
          <cell r="L1249" t="str">
            <v>297202-013</v>
          </cell>
          <cell r="M1249">
            <v>297481</v>
          </cell>
          <cell r="N1249">
            <v>202762</v>
          </cell>
          <cell r="O1249">
            <v>170</v>
          </cell>
          <cell r="P1249" t="str">
            <v>SN</v>
          </cell>
          <cell r="Q1249" t="str">
            <v>SN 97481 02762</v>
          </cell>
        </row>
        <row r="1250">
          <cell r="D1250">
            <v>595.1</v>
          </cell>
          <cell r="E1250" t="str">
            <v>failed borehole</v>
          </cell>
          <cell r="F1250" t="str">
            <v>Inactive</v>
          </cell>
          <cell r="G1250" t="str">
            <v>South Wales</v>
          </cell>
          <cell r="H1250" t="str">
            <v>Taff Valley</v>
          </cell>
          <cell r="I1250" t="str">
            <v>Monitoring</v>
          </cell>
          <cell r="J1250" t="str">
            <v>Area Rising Minewater</v>
          </cell>
          <cell r="K1250">
            <v>37641</v>
          </cell>
          <cell r="M1250">
            <v>311900</v>
          </cell>
          <cell r="N1250">
            <v>185445</v>
          </cell>
          <cell r="O1250">
            <v>171</v>
          </cell>
          <cell r="P1250" t="str">
            <v>ST</v>
          </cell>
          <cell r="Q1250" t="str">
            <v>ST 11900 85445</v>
          </cell>
        </row>
        <row r="1251">
          <cell r="D1251">
            <v>701.1</v>
          </cell>
          <cell r="E1251" t="str">
            <v>Railway Terrace</v>
          </cell>
          <cell r="F1251" t="str">
            <v>Monitoring</v>
          </cell>
          <cell r="G1251" t="str">
            <v>South Wales</v>
          </cell>
          <cell r="H1251" t="str">
            <v>Brynmawr</v>
          </cell>
          <cell r="I1251" t="str">
            <v>Public Safety</v>
          </cell>
          <cell r="J1251" t="str">
            <v>Area Rising Minewater</v>
          </cell>
          <cell r="K1251">
            <v>38569</v>
          </cell>
          <cell r="M1251">
            <v>319118</v>
          </cell>
          <cell r="N1251">
            <v>210564</v>
          </cell>
          <cell r="O1251">
            <v>161</v>
          </cell>
          <cell r="P1251" t="str">
            <v>SO</v>
          </cell>
          <cell r="Q1251" t="str">
            <v>SO 19118 10564</v>
          </cell>
        </row>
        <row r="1252">
          <cell r="D1252">
            <v>760.1</v>
          </cell>
          <cell r="E1252" t="str">
            <v>Main Seam Borehole</v>
          </cell>
          <cell r="F1252" t="str">
            <v>Monitoring</v>
          </cell>
          <cell r="G1252" t="str">
            <v>East Midlands</v>
          </cell>
          <cell r="H1252" t="str">
            <v>South Derbyshire</v>
          </cell>
          <cell r="I1252" t="str">
            <v>Monitoring</v>
          </cell>
          <cell r="J1252" t="str">
            <v>Area Rising</v>
          </cell>
          <cell r="K1252">
            <v>40150</v>
          </cell>
          <cell r="M1252">
            <v>427672</v>
          </cell>
          <cell r="N1252">
            <v>315583</v>
          </cell>
          <cell r="O1252">
            <v>128</v>
          </cell>
          <cell r="P1252" t="str">
            <v>SK</v>
          </cell>
          <cell r="Q1252" t="str">
            <v>SK 27672 15583</v>
          </cell>
        </row>
        <row r="1253">
          <cell r="D1253">
            <v>760.2</v>
          </cell>
          <cell r="E1253" t="str">
            <v>Aquifer Borehole</v>
          </cell>
          <cell r="F1253" t="str">
            <v>Monitoring</v>
          </cell>
          <cell r="G1253" t="str">
            <v>East Midlands</v>
          </cell>
          <cell r="H1253" t="str">
            <v>South Derbyshire</v>
          </cell>
          <cell r="I1253" t="str">
            <v>Monitoring</v>
          </cell>
          <cell r="J1253" t="str">
            <v>Area Rising</v>
          </cell>
          <cell r="K1253">
            <v>40150</v>
          </cell>
          <cell r="M1253">
            <v>427671</v>
          </cell>
          <cell r="N1253">
            <v>315578</v>
          </cell>
          <cell r="O1253">
            <v>128</v>
          </cell>
          <cell r="P1253" t="str">
            <v>SK</v>
          </cell>
          <cell r="Q1253" t="str">
            <v>SK 27671 15578</v>
          </cell>
        </row>
        <row r="1254">
          <cell r="D1254">
            <v>55.1</v>
          </cell>
          <cell r="E1254" t="str">
            <v>Forster Shaft</v>
          </cell>
          <cell r="F1254" t="str">
            <v>Monitoring</v>
          </cell>
          <cell r="G1254" t="str">
            <v>North East</v>
          </cell>
          <cell r="H1254" t="str">
            <v>Blythe</v>
          </cell>
          <cell r="I1254" t="str">
            <v>Monitoring</v>
          </cell>
          <cell r="J1254" t="str">
            <v>Cars</v>
          </cell>
          <cell r="K1254">
            <v>34608</v>
          </cell>
          <cell r="L1254" t="str">
            <v>429580-001</v>
          </cell>
          <cell r="M1254">
            <v>429120</v>
          </cell>
          <cell r="N1254">
            <v>580237</v>
          </cell>
          <cell r="O1254">
            <v>81</v>
          </cell>
          <cell r="P1254" t="str">
            <v>NZ</v>
          </cell>
          <cell r="Q1254" t="str">
            <v>NZ 29120 80237</v>
          </cell>
        </row>
        <row r="1255">
          <cell r="D1255">
            <v>672.1</v>
          </cell>
          <cell r="E1255" t="str">
            <v>Flockton B/H</v>
          </cell>
          <cell r="F1255" t="str">
            <v>Monitoring</v>
          </cell>
          <cell r="G1255" t="str">
            <v>Yorkshire</v>
          </cell>
          <cell r="H1255" t="str">
            <v>Yorkshire Zone 1</v>
          </cell>
          <cell r="I1255" t="str">
            <v>Monitoring</v>
          </cell>
          <cell r="J1255" t="str">
            <v>Area Rising Minewater</v>
          </cell>
          <cell r="K1255">
            <v>38148</v>
          </cell>
          <cell r="M1255">
            <v>425927</v>
          </cell>
          <cell r="N1255">
            <v>416056</v>
          </cell>
          <cell r="O1255">
            <v>110</v>
          </cell>
          <cell r="P1255" t="str">
            <v>SE</v>
          </cell>
          <cell r="Q1255" t="str">
            <v>SE 25927 16056</v>
          </cell>
        </row>
        <row r="1256">
          <cell r="D1256">
            <v>710.1</v>
          </cell>
          <cell r="E1256" t="str">
            <v>Kilburn Discharge</v>
          </cell>
          <cell r="F1256" t="str">
            <v>Monitoring</v>
          </cell>
          <cell r="G1256" t="str">
            <v>East Midlands</v>
          </cell>
          <cell r="H1256" t="str">
            <v>Notts-Derbys Border</v>
          </cell>
          <cell r="I1256" t="str">
            <v>Monitoring</v>
          </cell>
          <cell r="J1256" t="str">
            <v>Area Rising Minewater</v>
          </cell>
          <cell r="K1256">
            <v>38727</v>
          </cell>
          <cell r="L1256" t="str">
            <v>Not in MRSDS - Drain from north</v>
          </cell>
          <cell r="M1256">
            <v>437960</v>
          </cell>
          <cell r="N1256">
            <v>343961</v>
          </cell>
          <cell r="O1256">
            <v>128</v>
          </cell>
          <cell r="P1256" t="str">
            <v>SK</v>
          </cell>
          <cell r="Q1256" t="str">
            <v>SK 37960 43961</v>
          </cell>
        </row>
        <row r="1257">
          <cell r="D1257">
            <v>438.1</v>
          </cell>
          <cell r="E1257" t="str">
            <v>Surface Drift B/H</v>
          </cell>
          <cell r="F1257" t="str">
            <v>Monitoring</v>
          </cell>
          <cell r="G1257" t="str">
            <v>East Midlands</v>
          </cell>
          <cell r="H1257" t="str">
            <v>Leicestershire</v>
          </cell>
          <cell r="I1257" t="str">
            <v>Monitoring</v>
          </cell>
          <cell r="J1257" t="str">
            <v>Area Rising Minewater</v>
          </cell>
          <cell r="K1257">
            <v>36651</v>
          </cell>
          <cell r="M1257">
            <v>439850</v>
          </cell>
          <cell r="N1257">
            <v>318137</v>
          </cell>
          <cell r="O1257">
            <v>128</v>
          </cell>
          <cell r="P1257" t="str">
            <v>SK</v>
          </cell>
          <cell r="Q1257" t="str">
            <v>SK 39850 18137</v>
          </cell>
        </row>
        <row r="1258">
          <cell r="D1258">
            <v>693.1</v>
          </cell>
          <cell r="E1258" t="str">
            <v>Shaft</v>
          </cell>
          <cell r="F1258" t="str">
            <v>Monitoring</v>
          </cell>
          <cell r="G1258" t="str">
            <v>North East</v>
          </cell>
          <cell r="H1258" t="str">
            <v>Wansbeck</v>
          </cell>
          <cell r="I1258" t="str">
            <v>Monitoring</v>
          </cell>
          <cell r="J1258" t="str">
            <v>Area Rising Minewater</v>
          </cell>
          <cell r="K1258">
            <v>38486</v>
          </cell>
          <cell r="L1258" t="str">
            <v>426589-001</v>
          </cell>
          <cell r="M1258">
            <v>426483</v>
          </cell>
          <cell r="N1258">
            <v>589538</v>
          </cell>
          <cell r="O1258">
            <v>81</v>
          </cell>
          <cell r="P1258" t="str">
            <v>NZ</v>
          </cell>
          <cell r="Q1258" t="str">
            <v>NZ 26483 89538</v>
          </cell>
        </row>
        <row r="1259">
          <cell r="D1259">
            <v>803.1</v>
          </cell>
          <cell r="E1259" t="str">
            <v>Yard Seam BH</v>
          </cell>
          <cell r="F1259" t="str">
            <v>Monitoring</v>
          </cell>
          <cell r="G1259" t="str">
            <v>North East</v>
          </cell>
          <cell r="I1259" t="str">
            <v>Monitoring</v>
          </cell>
          <cell r="J1259" t="str">
            <v>Area Rising</v>
          </cell>
          <cell r="M1259">
            <v>426630</v>
          </cell>
          <cell r="N1259">
            <v>589115</v>
          </cell>
          <cell r="Q1259" t="str">
            <v>NZ 26630 89115</v>
          </cell>
        </row>
        <row r="1260">
          <cell r="D1260">
            <v>748.1</v>
          </cell>
          <cell r="E1260" t="str">
            <v>Six Feet Borehole</v>
          </cell>
          <cell r="F1260" t="str">
            <v>Monitoring</v>
          </cell>
          <cell r="G1260" t="str">
            <v>South Wales</v>
          </cell>
          <cell r="H1260" t="str">
            <v>Taff Valley</v>
          </cell>
          <cell r="I1260" t="str">
            <v>Monitoring</v>
          </cell>
          <cell r="J1260" t="str">
            <v>Area Rising Minewater</v>
          </cell>
          <cell r="K1260">
            <v>39730</v>
          </cell>
          <cell r="M1260">
            <v>313948</v>
          </cell>
          <cell r="N1260">
            <v>185136</v>
          </cell>
          <cell r="O1260">
            <v>171</v>
          </cell>
          <cell r="P1260" t="str">
            <v>ST</v>
          </cell>
          <cell r="Q1260" t="str">
            <v>ST 13948 85136</v>
          </cell>
        </row>
        <row r="1261">
          <cell r="D1261">
            <v>495.1</v>
          </cell>
          <cell r="E1261" t="str">
            <v>Parkgate B/H</v>
          </cell>
          <cell r="F1261" t="str">
            <v>Monitoring</v>
          </cell>
          <cell r="G1261" t="str">
            <v>Yorkshire</v>
          </cell>
          <cell r="H1261" t="str">
            <v>Yorkshire Zone 5</v>
          </cell>
          <cell r="I1261" t="str">
            <v>Monitoring</v>
          </cell>
          <cell r="J1261" t="str">
            <v>Area Rising Minewater</v>
          </cell>
          <cell r="K1261">
            <v>36944</v>
          </cell>
          <cell r="M1261">
            <v>441349</v>
          </cell>
          <cell r="N1261">
            <v>395965</v>
          </cell>
          <cell r="O1261">
            <v>111</v>
          </cell>
          <cell r="P1261" t="str">
            <v>SK</v>
          </cell>
          <cell r="Q1261" t="str">
            <v>SK 41349 95965</v>
          </cell>
        </row>
        <row r="1262">
          <cell r="D1262">
            <v>166.1</v>
          </cell>
          <cell r="E1262" t="str">
            <v>No.1 Shaft</v>
          </cell>
          <cell r="F1262" t="str">
            <v>Monitoring</v>
          </cell>
          <cell r="G1262" t="str">
            <v>North East</v>
          </cell>
          <cell r="H1262" t="str">
            <v>Wansbeck</v>
          </cell>
          <cell r="I1262" t="str">
            <v>Monitoring</v>
          </cell>
          <cell r="J1262" t="str">
            <v>Area Rising Minewater</v>
          </cell>
          <cell r="K1262">
            <v>35400</v>
          </cell>
          <cell r="L1262" t="str">
            <v>430588-001</v>
          </cell>
          <cell r="M1262">
            <v>430982</v>
          </cell>
          <cell r="N1262">
            <v>588578</v>
          </cell>
          <cell r="O1262">
            <v>81</v>
          </cell>
          <cell r="P1262" t="str">
            <v>NZ</v>
          </cell>
          <cell r="Q1262" t="str">
            <v>NZ 30982 88578</v>
          </cell>
        </row>
        <row r="1263">
          <cell r="D1263">
            <v>166.2</v>
          </cell>
          <cell r="E1263" t="str">
            <v>No.2 Shaft</v>
          </cell>
          <cell r="F1263" t="str">
            <v>Monitoring</v>
          </cell>
          <cell r="G1263" t="str">
            <v>North East</v>
          </cell>
          <cell r="H1263" t="str">
            <v>Wansbeck</v>
          </cell>
          <cell r="I1263" t="str">
            <v>Monitoring</v>
          </cell>
          <cell r="J1263" t="str">
            <v>Area Rising Minewater</v>
          </cell>
          <cell r="K1263">
            <v>35400</v>
          </cell>
          <cell r="L1263" t="str">
            <v>430588-002</v>
          </cell>
          <cell r="M1263">
            <v>430972</v>
          </cell>
          <cell r="N1263">
            <v>588598</v>
          </cell>
          <cell r="O1263">
            <v>81</v>
          </cell>
          <cell r="P1263" t="str">
            <v>NZ</v>
          </cell>
          <cell r="Q1263" t="str">
            <v>NZ 30972 88598</v>
          </cell>
        </row>
        <row r="1264">
          <cell r="D1264">
            <v>54.1</v>
          </cell>
          <cell r="E1264" t="str">
            <v>No.3 Shaft</v>
          </cell>
          <cell r="F1264" t="str">
            <v>Monitoring</v>
          </cell>
          <cell r="G1264" t="str">
            <v>Scotland</v>
          </cell>
          <cell r="H1264" t="str">
            <v>Monktonhall</v>
          </cell>
          <cell r="I1264" t="str">
            <v>Monitoring</v>
          </cell>
          <cell r="J1264" t="str">
            <v>Cars</v>
          </cell>
          <cell r="K1264">
            <v>34608</v>
          </cell>
          <cell r="L1264" t="str">
            <v>331671-005</v>
          </cell>
          <cell r="M1264">
            <v>331737</v>
          </cell>
          <cell r="N1264">
            <v>671834</v>
          </cell>
          <cell r="O1264">
            <v>66</v>
          </cell>
          <cell r="P1264" t="str">
            <v>NT</v>
          </cell>
          <cell r="Q1264" t="str">
            <v>NT 31737 71834</v>
          </cell>
        </row>
        <row r="1265">
          <cell r="D1265">
            <v>273.39999999999998</v>
          </cell>
          <cell r="E1265" t="str">
            <v>B/H 4 (No.16)</v>
          </cell>
          <cell r="F1265" t="str">
            <v>Monitoring</v>
          </cell>
          <cell r="G1265" t="str">
            <v>Yorkshire</v>
          </cell>
          <cell r="H1265" t="str">
            <v>Yorkshire Zone 5</v>
          </cell>
          <cell r="I1265" t="str">
            <v>Monitoring</v>
          </cell>
          <cell r="J1265" t="str">
            <v>Hazard H367</v>
          </cell>
          <cell r="K1265">
            <v>35977</v>
          </cell>
          <cell r="M1265">
            <v>435268</v>
          </cell>
          <cell r="N1265">
            <v>408221</v>
          </cell>
          <cell r="O1265">
            <v>110</v>
          </cell>
          <cell r="P1265" t="str">
            <v>SE</v>
          </cell>
          <cell r="Q1265" t="str">
            <v>SE 35268 08221</v>
          </cell>
        </row>
        <row r="1266">
          <cell r="D1266">
            <v>273.5</v>
          </cell>
          <cell r="E1266" t="str">
            <v>Fan (No.4)</v>
          </cell>
          <cell r="F1266" t="str">
            <v>Monitoring</v>
          </cell>
          <cell r="G1266" t="str">
            <v>Yorkshire</v>
          </cell>
          <cell r="H1266" t="str">
            <v>Yorkshire Zone 5</v>
          </cell>
          <cell r="I1266" t="str">
            <v>Monitoring</v>
          </cell>
          <cell r="J1266" t="str">
            <v>Hazard H367</v>
          </cell>
          <cell r="K1266">
            <v>35977</v>
          </cell>
          <cell r="M1266">
            <v>435251</v>
          </cell>
          <cell r="N1266">
            <v>408279</v>
          </cell>
          <cell r="O1266">
            <v>110</v>
          </cell>
          <cell r="P1266" t="str">
            <v>SE</v>
          </cell>
          <cell r="Q1266" t="str">
            <v>SE 35251 08279</v>
          </cell>
        </row>
        <row r="1267">
          <cell r="D1267">
            <v>728.1</v>
          </cell>
          <cell r="E1267" t="str">
            <v>Newhill Shaft, Wath-upon-Dearne</v>
          </cell>
          <cell r="F1267" t="str">
            <v>Monitoring</v>
          </cell>
          <cell r="G1267" t="str">
            <v>Yorkshire</v>
          </cell>
          <cell r="H1267" t="str">
            <v>Yorkshire Zone 3</v>
          </cell>
          <cell r="I1267" t="str">
            <v>Monitoring</v>
          </cell>
          <cell r="J1267" t="str">
            <v>Area Rising Minewater</v>
          </cell>
          <cell r="K1267">
            <v>38875</v>
          </cell>
          <cell r="L1267" t="str">
            <v>443400-001</v>
          </cell>
          <cell r="M1267">
            <v>443160</v>
          </cell>
          <cell r="N1267">
            <v>400160</v>
          </cell>
          <cell r="O1267">
            <v>111</v>
          </cell>
          <cell r="P1267" t="str">
            <v>SE</v>
          </cell>
          <cell r="Q1267" t="str">
            <v>SE 43160 00160</v>
          </cell>
        </row>
        <row r="1268">
          <cell r="D1268">
            <v>757.1</v>
          </cell>
          <cell r="E1268" t="str">
            <v>High Main Borehole</v>
          </cell>
          <cell r="F1268" t="str">
            <v>Monitoring</v>
          </cell>
          <cell r="G1268" t="str">
            <v>East Midlands</v>
          </cell>
          <cell r="H1268" t="str">
            <v>South Notts</v>
          </cell>
          <cell r="I1268" t="str">
            <v>Monitoring</v>
          </cell>
          <cell r="J1268" t="str">
            <v>Area Rising</v>
          </cell>
          <cell r="K1268">
            <v>40150</v>
          </cell>
          <cell r="M1268">
            <v>452615</v>
          </cell>
          <cell r="N1268">
            <v>352803</v>
          </cell>
          <cell r="O1268">
            <v>120</v>
          </cell>
          <cell r="P1268" t="str">
            <v>SK</v>
          </cell>
          <cell r="Q1268" t="str">
            <v>SK 52615 52803</v>
          </cell>
        </row>
        <row r="1269">
          <cell r="D1269">
            <v>730.1</v>
          </cell>
          <cell r="E1269" t="str">
            <v>Newton Cap Bottom Busty Borehole</v>
          </cell>
          <cell r="F1269" t="str">
            <v>Monitoring</v>
          </cell>
          <cell r="G1269" t="str">
            <v>North East</v>
          </cell>
          <cell r="H1269" t="str">
            <v>West Of Wear</v>
          </cell>
          <cell r="I1269" t="str">
            <v>Monitoring</v>
          </cell>
          <cell r="J1269" t="str">
            <v>Area Rising Minewater</v>
          </cell>
          <cell r="K1269">
            <v>38923</v>
          </cell>
          <cell r="M1269">
            <v>420620</v>
          </cell>
          <cell r="N1269">
            <v>530638</v>
          </cell>
          <cell r="O1269">
            <v>93</v>
          </cell>
          <cell r="P1269" t="str">
            <v>NZ</v>
          </cell>
          <cell r="Q1269" t="str">
            <v>NZ 20620 30638</v>
          </cell>
        </row>
        <row r="1270">
          <cell r="D1270">
            <v>744.1</v>
          </cell>
          <cell r="E1270" t="str">
            <v>BH 1 (Far, East)</v>
          </cell>
          <cell r="F1270" t="str">
            <v>Monitoring</v>
          </cell>
          <cell r="G1270" t="str">
            <v>North East</v>
          </cell>
          <cell r="H1270" t="str">
            <v>West Of Wear</v>
          </cell>
          <cell r="I1270" t="str">
            <v>Monitoring</v>
          </cell>
          <cell r="J1270" t="str">
            <v>Area Rising Minewater</v>
          </cell>
          <cell r="K1270">
            <v>39616</v>
          </cell>
          <cell r="M1270">
            <v>420698</v>
          </cell>
          <cell r="N1270">
            <v>530193</v>
          </cell>
          <cell r="O1270">
            <v>93</v>
          </cell>
          <cell r="P1270" t="str">
            <v>NZ</v>
          </cell>
          <cell r="Q1270" t="str">
            <v>NZ 20698 30193</v>
          </cell>
        </row>
        <row r="1271">
          <cell r="D1271">
            <v>744.2</v>
          </cell>
          <cell r="E1271" t="str">
            <v>BH 2 (Near, West)</v>
          </cell>
          <cell r="F1271" t="str">
            <v>Monitoring</v>
          </cell>
          <cell r="G1271" t="str">
            <v>North East</v>
          </cell>
          <cell r="H1271" t="str">
            <v>West Of Wear</v>
          </cell>
          <cell r="I1271" t="str">
            <v>Monitoring</v>
          </cell>
          <cell r="J1271" t="str">
            <v>Area Rising Minewater</v>
          </cell>
          <cell r="K1271">
            <v>39616</v>
          </cell>
          <cell r="M1271">
            <v>420687</v>
          </cell>
          <cell r="N1271">
            <v>530190</v>
          </cell>
          <cell r="O1271">
            <v>93</v>
          </cell>
          <cell r="P1271" t="str">
            <v>NZ</v>
          </cell>
          <cell r="Q1271" t="str">
            <v>NZ 20687 30190</v>
          </cell>
        </row>
        <row r="1272">
          <cell r="D1272">
            <v>744.3</v>
          </cell>
          <cell r="E1272" t="str">
            <v>BH 3 (Deep)</v>
          </cell>
          <cell r="F1272" t="str">
            <v>Monitoring</v>
          </cell>
          <cell r="G1272" t="str">
            <v>North East</v>
          </cell>
          <cell r="H1272" t="str">
            <v>West Of Wear</v>
          </cell>
          <cell r="I1272" t="str">
            <v>Monitoring</v>
          </cell>
          <cell r="J1272" t="str">
            <v>Area Rising Minewater</v>
          </cell>
          <cell r="K1272">
            <v>39616</v>
          </cell>
          <cell r="M1272">
            <v>420728</v>
          </cell>
          <cell r="N1272">
            <v>530061</v>
          </cell>
          <cell r="O1272">
            <v>93</v>
          </cell>
          <cell r="P1272" t="str">
            <v>NZ</v>
          </cell>
          <cell r="Q1272" t="str">
            <v>NZ 20728 30061</v>
          </cell>
        </row>
        <row r="1273">
          <cell r="D1273">
            <v>124.1</v>
          </cell>
          <cell r="E1273" t="str">
            <v>No.2 Shaft</v>
          </cell>
          <cell r="F1273" t="str">
            <v>Monitoring</v>
          </cell>
          <cell r="G1273" t="str">
            <v>North West</v>
          </cell>
          <cell r="H1273" t="str">
            <v>Tyldersley Irwell Zone</v>
          </cell>
          <cell r="I1273" t="str">
            <v>Monitoring</v>
          </cell>
          <cell r="J1273" t="str">
            <v>Cars</v>
          </cell>
          <cell r="K1273">
            <v>35004</v>
          </cell>
          <cell r="L1273" t="str">
            <v>378402-003</v>
          </cell>
          <cell r="M1273">
            <v>378035</v>
          </cell>
          <cell r="N1273">
            <v>402732</v>
          </cell>
          <cell r="O1273">
            <v>109</v>
          </cell>
          <cell r="P1273" t="str">
            <v>SD</v>
          </cell>
          <cell r="Q1273" t="str">
            <v>SD 78035 02732</v>
          </cell>
        </row>
        <row r="1274">
          <cell r="D1274">
            <v>56.1</v>
          </cell>
          <cell r="E1274" t="str">
            <v>Pumping Shaft</v>
          </cell>
          <cell r="F1274" t="str">
            <v>Monitoring</v>
          </cell>
          <cell r="G1274" t="str">
            <v>North East</v>
          </cell>
          <cell r="H1274" t="str">
            <v>East Of Wear</v>
          </cell>
          <cell r="I1274" t="str">
            <v>Pumping</v>
          </cell>
          <cell r="J1274" t="str">
            <v>Cars</v>
          </cell>
          <cell r="K1274">
            <v>34608</v>
          </cell>
          <cell r="L1274" t="str">
            <v>432548-002</v>
          </cell>
          <cell r="M1274">
            <v>432847</v>
          </cell>
          <cell r="N1274">
            <v>548358</v>
          </cell>
          <cell r="O1274">
            <v>88</v>
          </cell>
          <cell r="P1274" t="str">
            <v>NZ</v>
          </cell>
          <cell r="Q1274" t="str">
            <v>NZ 32847 48358</v>
          </cell>
        </row>
        <row r="1275">
          <cell r="D1275">
            <v>56.2</v>
          </cell>
          <cell r="E1275" t="str">
            <v>Consented Discharge</v>
          </cell>
          <cell r="F1275" t="str">
            <v>Monitoring</v>
          </cell>
          <cell r="G1275" t="str">
            <v>North East</v>
          </cell>
          <cell r="H1275" t="str">
            <v>East Of Wear</v>
          </cell>
          <cell r="I1275" t="str">
            <v>Pumping</v>
          </cell>
          <cell r="J1275" t="str">
            <v>Cars</v>
          </cell>
          <cell r="K1275">
            <v>34608</v>
          </cell>
          <cell r="M1275">
            <v>432600</v>
          </cell>
          <cell r="N1275">
            <v>548700</v>
          </cell>
          <cell r="O1275">
            <v>88</v>
          </cell>
          <cell r="P1275" t="str">
            <v>NZ</v>
          </cell>
          <cell r="Q1275" t="str">
            <v>NZ 32600 48700</v>
          </cell>
        </row>
        <row r="1276">
          <cell r="D1276">
            <v>740.1</v>
          </cell>
          <cell r="E1276" t="str">
            <v>Great Abstraction Borehole, off The Wisp</v>
          </cell>
          <cell r="F1276" t="str">
            <v>Monitoring</v>
          </cell>
          <cell r="G1276" t="str">
            <v>Scotland</v>
          </cell>
          <cell r="H1276" t="str">
            <v>Monktonhall</v>
          </cell>
          <cell r="I1276" t="str">
            <v>Monitoring</v>
          </cell>
          <cell r="J1276" t="str">
            <v>Coal Authority Minewater Programme</v>
          </cell>
          <cell r="K1276">
            <v>39486</v>
          </cell>
          <cell r="M1276">
            <v>330720</v>
          </cell>
          <cell r="N1276">
            <v>671326</v>
          </cell>
          <cell r="O1276">
            <v>66</v>
          </cell>
          <cell r="P1276" t="str">
            <v>NT</v>
          </cell>
          <cell r="Q1276" t="str">
            <v>NT 30720 71326</v>
          </cell>
        </row>
        <row r="1277">
          <cell r="D1277">
            <v>410.1</v>
          </cell>
          <cell r="E1277" t="str">
            <v>Adit</v>
          </cell>
          <cell r="F1277" t="str">
            <v>Monitoring</v>
          </cell>
          <cell r="G1277" t="str">
            <v>Yorkshire</v>
          </cell>
          <cell r="H1277" t="str">
            <v>Yorkshire Zone 2</v>
          </cell>
          <cell r="I1277" t="str">
            <v>Monitoring</v>
          </cell>
          <cell r="J1277" t="str">
            <v>Area Mine Gas Investigation</v>
          </cell>
          <cell r="K1277">
            <v>36373</v>
          </cell>
          <cell r="L1277" t="str">
            <v>428407-006</v>
          </cell>
          <cell r="M1277">
            <v>428939</v>
          </cell>
          <cell r="N1277">
            <v>407146</v>
          </cell>
          <cell r="O1277">
            <v>110</v>
          </cell>
          <cell r="P1277" t="str">
            <v>SE</v>
          </cell>
          <cell r="Q1277" t="str">
            <v>SE 28939 07146</v>
          </cell>
        </row>
        <row r="1278">
          <cell r="D1278">
            <v>393.1</v>
          </cell>
          <cell r="E1278" t="str">
            <v>Shaft</v>
          </cell>
          <cell r="F1278" t="str">
            <v>Monitoring</v>
          </cell>
          <cell r="G1278" t="str">
            <v>Yorkshire</v>
          </cell>
          <cell r="H1278" t="str">
            <v>Yorkshire Zone 2</v>
          </cell>
          <cell r="I1278" t="str">
            <v>Monitoring</v>
          </cell>
          <cell r="J1278" t="str">
            <v>Area Rising Minewater</v>
          </cell>
          <cell r="K1278">
            <v>36281</v>
          </cell>
          <cell r="L1278" t="str">
            <v>428406-026</v>
          </cell>
          <cell r="M1278">
            <v>428898</v>
          </cell>
          <cell r="N1278">
            <v>406766</v>
          </cell>
          <cell r="O1278">
            <v>110</v>
          </cell>
          <cell r="P1278" t="str">
            <v>SE</v>
          </cell>
          <cell r="Q1278" t="str">
            <v>SE 28898 06766</v>
          </cell>
        </row>
        <row r="1279">
          <cell r="D1279">
            <v>562.1</v>
          </cell>
          <cell r="E1279" t="str">
            <v>Busty B/H</v>
          </cell>
          <cell r="F1279" t="str">
            <v>Monitoring</v>
          </cell>
          <cell r="G1279" t="str">
            <v>North East</v>
          </cell>
          <cell r="H1279" t="str">
            <v>West Of Wear</v>
          </cell>
          <cell r="I1279" t="str">
            <v>Monitoring</v>
          </cell>
          <cell r="J1279" t="str">
            <v>Area Rising Minewater</v>
          </cell>
          <cell r="K1279">
            <v>37376</v>
          </cell>
          <cell r="M1279">
            <v>417200</v>
          </cell>
          <cell r="N1279">
            <v>532700</v>
          </cell>
          <cell r="O1279">
            <v>92</v>
          </cell>
          <cell r="P1279" t="str">
            <v>NZ</v>
          </cell>
          <cell r="Q1279" t="str">
            <v>NZ 17200 32700</v>
          </cell>
        </row>
        <row r="1280">
          <cell r="D1280">
            <v>84.1</v>
          </cell>
          <cell r="E1280" t="str">
            <v>Gravity Discharges</v>
          </cell>
          <cell r="F1280" t="str">
            <v>Misc Discharges</v>
          </cell>
          <cell r="H1280" t="str">
            <v>North East Misc Sites &amp; Discharges</v>
          </cell>
          <cell r="Q1280" t="str">
            <v xml:space="preserve">  </v>
          </cell>
        </row>
        <row r="1281">
          <cell r="D1281">
            <v>429.1</v>
          </cell>
          <cell r="E1281" t="str">
            <v>Shaft</v>
          </cell>
          <cell r="F1281" t="str">
            <v>Monitoring</v>
          </cell>
          <cell r="G1281" t="str">
            <v>Scotland</v>
          </cell>
          <cell r="H1281" t="str">
            <v>Bilston Glen</v>
          </cell>
          <cell r="I1281" t="str">
            <v>Monitoring</v>
          </cell>
          <cell r="J1281" t="str">
            <v>Area Rising Minewater</v>
          </cell>
          <cell r="K1281">
            <v>36582</v>
          </cell>
          <cell r="L1281" t="str">
            <v>331666-005</v>
          </cell>
          <cell r="M1281">
            <v>331777</v>
          </cell>
          <cell r="N1281">
            <v>666793</v>
          </cell>
          <cell r="O1281">
            <v>66</v>
          </cell>
          <cell r="P1281" t="str">
            <v>NT</v>
          </cell>
          <cell r="Q1281" t="str">
            <v>NT 31777 66793</v>
          </cell>
        </row>
        <row r="1282">
          <cell r="D1282">
            <v>30.1</v>
          </cell>
          <cell r="E1282" t="str">
            <v>Top Hard Borehole</v>
          </cell>
          <cell r="F1282" t="str">
            <v>Monitoring</v>
          </cell>
          <cell r="G1282" t="str">
            <v>East Midlands</v>
          </cell>
          <cell r="H1282" t="str">
            <v>North East Derbyshire</v>
          </cell>
          <cell r="I1282" t="str">
            <v>Monitoring</v>
          </cell>
          <cell r="J1282" t="str">
            <v>Cars</v>
          </cell>
          <cell r="K1282">
            <v>34608</v>
          </cell>
          <cell r="M1282">
            <v>442427</v>
          </cell>
          <cell r="N1282">
            <v>371545</v>
          </cell>
          <cell r="O1282">
            <v>120</v>
          </cell>
          <cell r="P1282" t="str">
            <v>SK</v>
          </cell>
          <cell r="Q1282" t="str">
            <v>SK 42427 71545</v>
          </cell>
        </row>
        <row r="1283">
          <cell r="D1283">
            <v>351.1</v>
          </cell>
          <cell r="E1283" t="str">
            <v>1st Waterloo Borehole</v>
          </cell>
          <cell r="F1283" t="str">
            <v>Monitoring</v>
          </cell>
          <cell r="G1283" t="str">
            <v>East Midlands</v>
          </cell>
          <cell r="H1283" t="str">
            <v>North East Derbyshire</v>
          </cell>
          <cell r="I1283" t="str">
            <v>Monitoring</v>
          </cell>
          <cell r="J1283" t="str">
            <v>Cars</v>
          </cell>
          <cell r="K1283">
            <v>34608</v>
          </cell>
          <cell r="M1283">
            <v>442443</v>
          </cell>
          <cell r="N1283">
            <v>371548</v>
          </cell>
          <cell r="O1283">
            <v>120</v>
          </cell>
          <cell r="P1283" t="str">
            <v>SK</v>
          </cell>
          <cell r="Q1283" t="str">
            <v>SK 42443 71548</v>
          </cell>
        </row>
        <row r="1284">
          <cell r="D1284">
            <v>57.1</v>
          </cell>
          <cell r="E1284" t="str">
            <v>Dc Shaft</v>
          </cell>
          <cell r="F1284" t="str">
            <v>Monitoring</v>
          </cell>
          <cell r="G1284" t="str">
            <v>North East</v>
          </cell>
          <cell r="H1284" t="str">
            <v>Wansbeck</v>
          </cell>
          <cell r="I1284" t="str">
            <v>Monitoring</v>
          </cell>
          <cell r="J1284" t="str">
            <v>Cars</v>
          </cell>
          <cell r="K1284">
            <v>34608</v>
          </cell>
          <cell r="L1284" t="str">
            <v>428585-001</v>
          </cell>
          <cell r="M1284">
            <v>428985</v>
          </cell>
          <cell r="N1284">
            <v>585828</v>
          </cell>
          <cell r="O1284">
            <v>81</v>
          </cell>
          <cell r="P1284" t="str">
            <v>NZ</v>
          </cell>
          <cell r="Q1284" t="str">
            <v>NZ 28985 85828</v>
          </cell>
        </row>
        <row r="1285">
          <cell r="D1285">
            <v>126.1</v>
          </cell>
          <cell r="E1285" t="str">
            <v>Gravity Discharges</v>
          </cell>
          <cell r="F1285" t="str">
            <v>Misc Discharges</v>
          </cell>
          <cell r="H1285" t="str">
            <v>North West &amp; West Mids Misc Sites &amp; Discharges</v>
          </cell>
          <cell r="Q1285" t="str">
            <v xml:space="preserve">  </v>
          </cell>
        </row>
        <row r="1286">
          <cell r="D1286">
            <v>114.1</v>
          </cell>
          <cell r="E1286" t="str">
            <v>Drift Borehole</v>
          </cell>
          <cell r="F1286" t="str">
            <v>Monitoring</v>
          </cell>
          <cell r="G1286" t="str">
            <v>North East</v>
          </cell>
          <cell r="H1286" t="str">
            <v>Lyne Valley</v>
          </cell>
          <cell r="I1286" t="str">
            <v>Public Safety</v>
          </cell>
          <cell r="J1286" t="str">
            <v>Hazard H141</v>
          </cell>
          <cell r="K1286">
            <v>34851</v>
          </cell>
          <cell r="L1286" t="str">
            <v>423594-003 near</v>
          </cell>
          <cell r="M1286">
            <v>423712</v>
          </cell>
          <cell r="N1286">
            <v>594038</v>
          </cell>
          <cell r="O1286">
            <v>81</v>
          </cell>
          <cell r="P1286" t="str">
            <v>NZ</v>
          </cell>
          <cell r="Q1286" t="str">
            <v>NZ 23712 94038</v>
          </cell>
        </row>
        <row r="1287">
          <cell r="D1287">
            <v>114.2</v>
          </cell>
          <cell r="E1287" t="str">
            <v>Drift Entrance</v>
          </cell>
          <cell r="F1287" t="str">
            <v>Monitoring</v>
          </cell>
          <cell r="G1287" t="str">
            <v>North East</v>
          </cell>
          <cell r="H1287" t="str">
            <v>Lyne Valley</v>
          </cell>
          <cell r="I1287" t="str">
            <v>Public Safety</v>
          </cell>
          <cell r="J1287" t="str">
            <v>Hazard H141</v>
          </cell>
          <cell r="K1287">
            <v>34851</v>
          </cell>
          <cell r="L1287" t="str">
            <v>423594-003</v>
          </cell>
          <cell r="M1287">
            <v>423741</v>
          </cell>
          <cell r="N1287">
            <v>594074</v>
          </cell>
          <cell r="O1287">
            <v>81</v>
          </cell>
          <cell r="P1287" t="str">
            <v>NZ</v>
          </cell>
          <cell r="Q1287" t="str">
            <v>NZ 23741 94074</v>
          </cell>
        </row>
        <row r="1288">
          <cell r="D1288">
            <v>402.1</v>
          </cell>
          <cell r="E1288" t="str">
            <v>Ten Feet B/H</v>
          </cell>
          <cell r="F1288" t="str">
            <v>Monitoring</v>
          </cell>
          <cell r="G1288" t="str">
            <v>West Midlands</v>
          </cell>
          <cell r="H1288" t="str">
            <v>North Staffs</v>
          </cell>
          <cell r="I1288" t="str">
            <v>Monitoring</v>
          </cell>
          <cell r="J1288" t="str">
            <v>Area Rising Minewater</v>
          </cell>
          <cell r="K1288">
            <v>36373</v>
          </cell>
          <cell r="M1288">
            <v>389011</v>
          </cell>
          <cell r="N1288">
            <v>352169</v>
          </cell>
          <cell r="O1288">
            <v>118</v>
          </cell>
          <cell r="P1288" t="str">
            <v>SJ</v>
          </cell>
          <cell r="Q1288" t="str">
            <v>SJ 89011 52169</v>
          </cell>
        </row>
        <row r="1289">
          <cell r="D1289">
            <v>753.1</v>
          </cell>
          <cell r="E1289" t="str">
            <v>Cellar</v>
          </cell>
          <cell r="F1289" t="str">
            <v>Monitoring</v>
          </cell>
          <cell r="G1289" t="str">
            <v>Yorkshire</v>
          </cell>
          <cell r="H1289" t="str">
            <v>Shipley</v>
          </cell>
          <cell r="I1289" t="str">
            <v>Public Safety</v>
          </cell>
          <cell r="J1289" t="str">
            <v>Hazard E1254 and E1964</v>
          </cell>
          <cell r="K1289">
            <v>39996</v>
          </cell>
          <cell r="M1289">
            <v>414770</v>
          </cell>
          <cell r="N1289">
            <v>436690</v>
          </cell>
          <cell r="O1289">
            <v>104</v>
          </cell>
          <cell r="P1289" t="str">
            <v>SE</v>
          </cell>
          <cell r="Q1289" t="str">
            <v>SE 14770 36690</v>
          </cell>
        </row>
        <row r="1290">
          <cell r="D1290">
            <v>118.1</v>
          </cell>
          <cell r="E1290" t="str">
            <v>Drift Borehole</v>
          </cell>
          <cell r="F1290" t="str">
            <v>Monitoring</v>
          </cell>
          <cell r="G1290" t="str">
            <v>Yorkshire</v>
          </cell>
          <cell r="H1290" t="str">
            <v>Yorkshire Zone 3</v>
          </cell>
          <cell r="I1290" t="str">
            <v>Monitoring</v>
          </cell>
          <cell r="J1290" t="str">
            <v>Cars</v>
          </cell>
          <cell r="K1290">
            <v>35004</v>
          </cell>
          <cell r="L1290" t="str">
            <v>440417-005 near</v>
          </cell>
          <cell r="M1290">
            <v>440097</v>
          </cell>
          <cell r="N1290">
            <v>417063</v>
          </cell>
          <cell r="O1290">
            <v>111</v>
          </cell>
          <cell r="P1290" t="str">
            <v>SE</v>
          </cell>
          <cell r="Q1290" t="str">
            <v>SE 40097 17063</v>
          </cell>
        </row>
        <row r="1291">
          <cell r="D1291">
            <v>231.1</v>
          </cell>
          <cell r="E1291" t="str">
            <v>Oakdale No.1 (South) Shaft</v>
          </cell>
          <cell r="F1291" t="str">
            <v>Monitoring</v>
          </cell>
          <cell r="G1291" t="str">
            <v>South Wales</v>
          </cell>
          <cell r="H1291" t="str">
            <v>Lower Sirhowy Valley</v>
          </cell>
          <cell r="I1291" t="str">
            <v>Monitoring</v>
          </cell>
          <cell r="J1291" t="str">
            <v>Area Rising Minewater</v>
          </cell>
          <cell r="K1291">
            <v>35674</v>
          </cell>
          <cell r="L1291" t="str">
            <v>318198-005</v>
          </cell>
          <cell r="M1291">
            <v>318448</v>
          </cell>
          <cell r="N1291">
            <v>198922</v>
          </cell>
          <cell r="O1291">
            <v>171</v>
          </cell>
          <cell r="P1291" t="str">
            <v>ST</v>
          </cell>
          <cell r="Q1291" t="str">
            <v>ST 18448 98922</v>
          </cell>
        </row>
        <row r="1292">
          <cell r="D1292">
            <v>231.2</v>
          </cell>
          <cell r="E1292" t="str">
            <v>Oakdale No.2 (North) Shaft</v>
          </cell>
          <cell r="F1292" t="str">
            <v>Monitoring</v>
          </cell>
          <cell r="G1292" t="str">
            <v>South Wales</v>
          </cell>
          <cell r="H1292" t="str">
            <v>Lower Sirhowy Valley</v>
          </cell>
          <cell r="I1292" t="str">
            <v>Monitoring</v>
          </cell>
          <cell r="J1292" t="str">
            <v>Area Rising Minewater</v>
          </cell>
          <cell r="K1292">
            <v>35674</v>
          </cell>
          <cell r="L1292" t="str">
            <v>318198-006</v>
          </cell>
          <cell r="M1292">
            <v>318479</v>
          </cell>
          <cell r="N1292">
            <v>198967</v>
          </cell>
          <cell r="O1292">
            <v>171</v>
          </cell>
          <cell r="P1292" t="str">
            <v>ST</v>
          </cell>
          <cell r="Q1292" t="str">
            <v>ST 18479 98967</v>
          </cell>
        </row>
        <row r="1293">
          <cell r="D1293">
            <v>231.3</v>
          </cell>
          <cell r="E1293" t="str">
            <v>Waterloo Shaft</v>
          </cell>
          <cell r="F1293" t="str">
            <v>Monitoring</v>
          </cell>
          <cell r="G1293" t="str">
            <v>South Wales</v>
          </cell>
          <cell r="H1293" t="str">
            <v>Lower Sirhowy Valley</v>
          </cell>
          <cell r="I1293" t="str">
            <v>Monitoring</v>
          </cell>
          <cell r="J1293" t="str">
            <v>Area Rising Minewater</v>
          </cell>
          <cell r="K1293">
            <v>35674</v>
          </cell>
          <cell r="L1293" t="str">
            <v>318199-010</v>
          </cell>
          <cell r="M1293">
            <v>318545</v>
          </cell>
          <cell r="N1293">
            <v>199014</v>
          </cell>
          <cell r="O1293">
            <v>171</v>
          </cell>
          <cell r="P1293" t="str">
            <v>ST</v>
          </cell>
          <cell r="Q1293" t="str">
            <v>ST 18545 99014</v>
          </cell>
        </row>
        <row r="1294">
          <cell r="D1294">
            <v>263.10000000000002</v>
          </cell>
          <cell r="E1294" t="str">
            <v>No.1 Shaft</v>
          </cell>
          <cell r="F1294" t="str">
            <v>Monitoring</v>
          </cell>
          <cell r="G1294" t="str">
            <v>East Midlands</v>
          </cell>
          <cell r="H1294" t="str">
            <v>South Derbyshire</v>
          </cell>
          <cell r="I1294" t="str">
            <v>Monitoring</v>
          </cell>
          <cell r="J1294" t="str">
            <v>Area Rising Minewater</v>
          </cell>
          <cell r="K1294">
            <v>35916</v>
          </cell>
          <cell r="L1294" t="str">
            <v>433313-002</v>
          </cell>
          <cell r="M1294">
            <v>433174</v>
          </cell>
          <cell r="N1294">
            <v>313958</v>
          </cell>
          <cell r="O1294">
            <v>128</v>
          </cell>
          <cell r="P1294" t="str">
            <v>SK</v>
          </cell>
          <cell r="Q1294" t="str">
            <v>SK 33174 13958</v>
          </cell>
        </row>
        <row r="1295">
          <cell r="D1295">
            <v>263.2</v>
          </cell>
          <cell r="E1295" t="str">
            <v>No.2 Shaft</v>
          </cell>
          <cell r="F1295" t="str">
            <v>Monitoring</v>
          </cell>
          <cell r="G1295" t="str">
            <v>East Midlands</v>
          </cell>
          <cell r="H1295" t="str">
            <v>South Derbyshire</v>
          </cell>
          <cell r="I1295" t="str">
            <v>Monitoring</v>
          </cell>
          <cell r="J1295" t="str">
            <v>Area Rising Minewater</v>
          </cell>
          <cell r="K1295">
            <v>35916</v>
          </cell>
          <cell r="L1295" t="str">
            <v>433313-003</v>
          </cell>
          <cell r="M1295">
            <v>433179</v>
          </cell>
          <cell r="N1295">
            <v>313933</v>
          </cell>
          <cell r="O1295">
            <v>128</v>
          </cell>
          <cell r="P1295" t="str">
            <v>SK</v>
          </cell>
          <cell r="Q1295" t="str">
            <v>SK 33179 13933</v>
          </cell>
        </row>
        <row r="1296">
          <cell r="D1296">
            <v>263.3</v>
          </cell>
          <cell r="E1296" t="str">
            <v>No.3 Shaft</v>
          </cell>
          <cell r="F1296" t="str">
            <v>Monitoring</v>
          </cell>
          <cell r="G1296" t="str">
            <v>East Midlands</v>
          </cell>
          <cell r="H1296" t="str">
            <v>South Derbyshire</v>
          </cell>
          <cell r="I1296" t="str">
            <v>Monitoring</v>
          </cell>
          <cell r="J1296" t="str">
            <v>Area Rising Minewater</v>
          </cell>
          <cell r="K1296">
            <v>35916</v>
          </cell>
          <cell r="L1296" t="str">
            <v>433313-004</v>
          </cell>
          <cell r="M1296">
            <v>433184</v>
          </cell>
          <cell r="N1296">
            <v>313908</v>
          </cell>
          <cell r="O1296">
            <v>128</v>
          </cell>
          <cell r="P1296" t="str">
            <v>SK</v>
          </cell>
          <cell r="Q1296" t="str">
            <v>SK 33184 13908</v>
          </cell>
        </row>
        <row r="1297">
          <cell r="D1297">
            <v>58.1</v>
          </cell>
          <cell r="E1297" t="str">
            <v>Main Coal B/H by Lowlands Farm</v>
          </cell>
          <cell r="F1297" t="str">
            <v>Monitoring</v>
          </cell>
          <cell r="G1297" t="str">
            <v>East Midlands</v>
          </cell>
          <cell r="H1297" t="str">
            <v>South Derbyshire</v>
          </cell>
          <cell r="I1297" t="str">
            <v>Monitoring</v>
          </cell>
          <cell r="J1297" t="str">
            <v>Cars</v>
          </cell>
          <cell r="K1297">
            <v>34608</v>
          </cell>
          <cell r="M1297">
            <v>432505</v>
          </cell>
          <cell r="N1297">
            <v>313460</v>
          </cell>
          <cell r="O1297">
            <v>128</v>
          </cell>
          <cell r="P1297" t="str">
            <v>SK</v>
          </cell>
          <cell r="Q1297" t="str">
            <v>SK 32505 13460</v>
          </cell>
        </row>
        <row r="1298">
          <cell r="D1298">
            <v>204.1</v>
          </cell>
          <cell r="E1298" t="str">
            <v>Main Coal B/H remote vent, off New Street</v>
          </cell>
          <cell r="F1298" t="str">
            <v>Monitoring</v>
          </cell>
          <cell r="G1298" t="str">
            <v>East Midlands</v>
          </cell>
          <cell r="H1298" t="str">
            <v>South Derbyshire</v>
          </cell>
          <cell r="I1298" t="str">
            <v>Monitoring</v>
          </cell>
          <cell r="J1298" t="str">
            <v>Cars</v>
          </cell>
          <cell r="K1298">
            <v>34608</v>
          </cell>
          <cell r="M1298">
            <v>433377</v>
          </cell>
          <cell r="N1298">
            <v>312750</v>
          </cell>
          <cell r="O1298">
            <v>128</v>
          </cell>
          <cell r="P1298" t="str">
            <v>SK</v>
          </cell>
          <cell r="Q1298" t="str">
            <v>SK 33377 12750</v>
          </cell>
        </row>
        <row r="1299">
          <cell r="D1299">
            <v>204.2</v>
          </cell>
          <cell r="E1299" t="str">
            <v>Main Coal B/H, off New Street</v>
          </cell>
          <cell r="F1299" t="str">
            <v>Inactive</v>
          </cell>
          <cell r="G1299" t="str">
            <v>East Midlands</v>
          </cell>
          <cell r="H1299" t="str">
            <v>South Derbyshire</v>
          </cell>
          <cell r="I1299" t="str">
            <v>Monitoring</v>
          </cell>
          <cell r="J1299" t="str">
            <v>Cars</v>
          </cell>
          <cell r="K1299">
            <v>34608</v>
          </cell>
          <cell r="M1299">
            <v>433362</v>
          </cell>
          <cell r="N1299">
            <v>312794</v>
          </cell>
          <cell r="O1299">
            <v>128</v>
          </cell>
          <cell r="P1299" t="str">
            <v>SK</v>
          </cell>
          <cell r="Q1299" t="str">
            <v>SK 33362 12794</v>
          </cell>
        </row>
        <row r="1300">
          <cell r="D1300">
            <v>515.1</v>
          </cell>
          <cell r="E1300" t="str">
            <v>Piper B/H</v>
          </cell>
          <cell r="F1300" t="str">
            <v>Monitoring</v>
          </cell>
          <cell r="G1300" t="str">
            <v>East Midlands</v>
          </cell>
          <cell r="H1300" t="str">
            <v>Lower Erewash Valley</v>
          </cell>
          <cell r="I1300" t="str">
            <v>Monitoring</v>
          </cell>
          <cell r="J1300" t="str">
            <v>Area Rising Minewater</v>
          </cell>
          <cell r="K1300">
            <v>37092</v>
          </cell>
          <cell r="M1300">
            <v>449940</v>
          </cell>
          <cell r="N1300">
            <v>342694</v>
          </cell>
          <cell r="O1300">
            <v>129</v>
          </cell>
          <cell r="P1300" t="str">
            <v>SK</v>
          </cell>
          <cell r="Q1300" t="str">
            <v>SK 49940 42694</v>
          </cell>
        </row>
        <row r="1301">
          <cell r="D1301">
            <v>219.1</v>
          </cell>
          <cell r="E1301" t="str">
            <v>No.1 Shaft</v>
          </cell>
          <cell r="F1301" t="str">
            <v>Inactive</v>
          </cell>
          <cell r="G1301" t="str">
            <v>Cumbria</v>
          </cell>
          <cell r="H1301" t="str">
            <v>Whitehaven</v>
          </cell>
          <cell r="I1301" t="str">
            <v>Mine Water Treatment</v>
          </cell>
          <cell r="J1301" t="str">
            <v>Former Britsh Coal Hazard 1984</v>
          </cell>
          <cell r="K1301">
            <v>35582</v>
          </cell>
          <cell r="L1301" t="str">
            <v>302521-001</v>
          </cell>
          <cell r="M1301">
            <v>302443</v>
          </cell>
          <cell r="N1301">
            <v>521615</v>
          </cell>
          <cell r="O1301">
            <v>89</v>
          </cell>
          <cell r="P1301" t="str">
            <v>NY</v>
          </cell>
          <cell r="Q1301" t="str">
            <v>NY 02443 21615</v>
          </cell>
        </row>
        <row r="1302">
          <cell r="D1302">
            <v>219.2</v>
          </cell>
          <cell r="E1302" t="str">
            <v>No.2 Shaft</v>
          </cell>
          <cell r="F1302" t="str">
            <v>Inactive</v>
          </cell>
          <cell r="G1302" t="str">
            <v>Cumbria</v>
          </cell>
          <cell r="H1302" t="str">
            <v>Whitehaven</v>
          </cell>
          <cell r="I1302" t="str">
            <v>Mine Water Treatment</v>
          </cell>
          <cell r="J1302" t="str">
            <v>Former Britsh Coal Hazard 1984</v>
          </cell>
          <cell r="K1302">
            <v>35582</v>
          </cell>
          <cell r="L1302" t="str">
            <v>302521-002</v>
          </cell>
          <cell r="M1302">
            <v>302457</v>
          </cell>
          <cell r="N1302">
            <v>521611</v>
          </cell>
          <cell r="O1302">
            <v>89</v>
          </cell>
          <cell r="P1302" t="str">
            <v>NY</v>
          </cell>
          <cell r="Q1302" t="str">
            <v>NY 02457 21611</v>
          </cell>
        </row>
        <row r="1303">
          <cell r="D1303">
            <v>219.3</v>
          </cell>
          <cell r="E1303" t="str">
            <v>Reed Bed Discharges</v>
          </cell>
          <cell r="F1303" t="str">
            <v>Inactive</v>
          </cell>
          <cell r="G1303" t="str">
            <v>Cumbria</v>
          </cell>
          <cell r="H1303" t="str">
            <v>Whitehaven</v>
          </cell>
          <cell r="I1303" t="str">
            <v>Mine Water Treatment</v>
          </cell>
          <cell r="J1303" t="str">
            <v>Former Britsh Coal Hazard 1984</v>
          </cell>
          <cell r="K1303">
            <v>35582</v>
          </cell>
          <cell r="M1303">
            <v>302226</v>
          </cell>
          <cell r="N1303">
            <v>521272</v>
          </cell>
          <cell r="O1303">
            <v>89</v>
          </cell>
          <cell r="P1303" t="str">
            <v>NY</v>
          </cell>
          <cell r="Q1303" t="str">
            <v>NY 02226 21272</v>
          </cell>
        </row>
        <row r="1304">
          <cell r="D1304">
            <v>219.4</v>
          </cell>
          <cell r="E1304" t="str">
            <v>Surface Discharges</v>
          </cell>
          <cell r="F1304" t="str">
            <v>Inactive</v>
          </cell>
          <cell r="G1304" t="str">
            <v>Cumbria</v>
          </cell>
          <cell r="H1304" t="str">
            <v>Whitehaven</v>
          </cell>
          <cell r="I1304" t="str">
            <v>Mine Water Treatment</v>
          </cell>
          <cell r="J1304" t="str">
            <v>Former Britsh Coal Hazard 1984</v>
          </cell>
          <cell r="K1304">
            <v>35582</v>
          </cell>
          <cell r="M1304">
            <v>302209</v>
          </cell>
          <cell r="N1304">
            <v>521191</v>
          </cell>
          <cell r="O1304">
            <v>89</v>
          </cell>
          <cell r="P1304" t="str">
            <v>NY</v>
          </cell>
          <cell r="Q1304" t="str">
            <v>NY 02209 21191</v>
          </cell>
        </row>
        <row r="1305">
          <cell r="D1305">
            <v>193.1</v>
          </cell>
          <cell r="E1305" t="str">
            <v>No.3 Shaft</v>
          </cell>
          <cell r="F1305" t="str">
            <v>Monitoring</v>
          </cell>
          <cell r="G1305" t="str">
            <v>East Midlands</v>
          </cell>
          <cell r="H1305" t="str">
            <v>Notts-Derbys Border</v>
          </cell>
          <cell r="I1305" t="str">
            <v>Monitoring</v>
          </cell>
          <cell r="J1305" t="str">
            <v>Area Rising Minewater</v>
          </cell>
          <cell r="K1305">
            <v>35521</v>
          </cell>
          <cell r="L1305" t="str">
            <v>439367-003</v>
          </cell>
          <cell r="M1305">
            <v>439540</v>
          </cell>
          <cell r="N1305">
            <v>367745</v>
          </cell>
          <cell r="O1305">
            <v>119</v>
          </cell>
          <cell r="P1305" t="str">
            <v>SK</v>
          </cell>
          <cell r="Q1305" t="str">
            <v>SK 39540 67745</v>
          </cell>
        </row>
        <row r="1306">
          <cell r="D1306">
            <v>193.2</v>
          </cell>
          <cell r="E1306" t="str">
            <v>No.4 Shaft</v>
          </cell>
          <cell r="F1306" t="str">
            <v>Monitoring</v>
          </cell>
          <cell r="G1306" t="str">
            <v>East Midlands</v>
          </cell>
          <cell r="H1306" t="str">
            <v>Notts-Derbys Border</v>
          </cell>
          <cell r="I1306" t="str">
            <v>Monitoring</v>
          </cell>
          <cell r="J1306" t="str">
            <v>Area Rising Minewater</v>
          </cell>
          <cell r="K1306">
            <v>35521</v>
          </cell>
          <cell r="L1306" t="str">
            <v>439367-004</v>
          </cell>
          <cell r="M1306">
            <v>439565</v>
          </cell>
          <cell r="N1306">
            <v>367752</v>
          </cell>
          <cell r="O1306">
            <v>119</v>
          </cell>
          <cell r="P1306" t="str">
            <v>SK</v>
          </cell>
          <cell r="Q1306" t="str">
            <v>SK 39565 67752</v>
          </cell>
        </row>
        <row r="1307">
          <cell r="D1307">
            <v>193.3</v>
          </cell>
          <cell r="E1307" t="str">
            <v>No.4 Shaft Drain</v>
          </cell>
          <cell r="F1307" t="str">
            <v>Monitoring</v>
          </cell>
          <cell r="G1307" t="str">
            <v>East Midlands</v>
          </cell>
          <cell r="H1307" t="str">
            <v>Notts-Derbys Border</v>
          </cell>
          <cell r="I1307" t="str">
            <v>Monitoring</v>
          </cell>
          <cell r="J1307" t="str">
            <v>Area Rising Minewater</v>
          </cell>
          <cell r="L1307" t="str">
            <v>439367-004 from</v>
          </cell>
          <cell r="M1307">
            <v>439585</v>
          </cell>
          <cell r="N1307">
            <v>367940</v>
          </cell>
          <cell r="O1307">
            <v>119</v>
          </cell>
          <cell r="P1307" t="str">
            <v>SK</v>
          </cell>
          <cell r="Q1307" t="str">
            <v>SK 39585 67940</v>
          </cell>
        </row>
        <row r="1308">
          <cell r="D1308">
            <v>335.1</v>
          </cell>
          <cell r="E1308" t="str">
            <v>Shaft</v>
          </cell>
          <cell r="F1308" t="str">
            <v>Monitoring</v>
          </cell>
          <cell r="G1308" t="str">
            <v>North West</v>
          </cell>
          <cell r="H1308" t="str">
            <v>Cronton Zone</v>
          </cell>
          <cell r="I1308" t="str">
            <v>Monitoring</v>
          </cell>
          <cell r="J1308" t="str">
            <v>Area Rising Minewater</v>
          </cell>
          <cell r="K1308">
            <v>36161</v>
          </cell>
          <cell r="L1308" t="str">
            <v>345391-008</v>
          </cell>
          <cell r="M1308">
            <v>345944</v>
          </cell>
          <cell r="N1308">
            <v>391915</v>
          </cell>
          <cell r="O1308">
            <v>108</v>
          </cell>
          <cell r="P1308" t="str">
            <v>SJ</v>
          </cell>
          <cell r="Q1308" t="str">
            <v>SJ 45944 91915</v>
          </cell>
        </row>
        <row r="1309">
          <cell r="D1309">
            <v>345.1</v>
          </cell>
          <cell r="E1309" t="str">
            <v>Junkies Level</v>
          </cell>
          <cell r="F1309" t="str">
            <v>Monitoring</v>
          </cell>
          <cell r="G1309" t="str">
            <v>Scotland</v>
          </cell>
          <cell r="H1309" t="str">
            <v>Bilston Glen</v>
          </cell>
          <cell r="I1309" t="str">
            <v>Monitoring</v>
          </cell>
          <cell r="J1309" t="str">
            <v>Coal Authority Minewater Programme</v>
          </cell>
          <cell r="K1309">
            <v>42275</v>
          </cell>
          <cell r="L1309" t="str">
            <v>333667-001</v>
          </cell>
          <cell r="M1309">
            <v>333668</v>
          </cell>
          <cell r="N1309">
            <v>667182</v>
          </cell>
          <cell r="O1309">
            <v>66</v>
          </cell>
          <cell r="P1309" t="str">
            <v>NT</v>
          </cell>
          <cell r="Q1309" t="str">
            <v>NT 33668 67182</v>
          </cell>
        </row>
        <row r="1310">
          <cell r="D1310">
            <v>345.2</v>
          </cell>
          <cell r="E1310" t="str">
            <v>Upstream</v>
          </cell>
          <cell r="F1310" t="str">
            <v>Monitoring</v>
          </cell>
          <cell r="G1310" t="str">
            <v>Scotland</v>
          </cell>
          <cell r="H1310" t="str">
            <v>Bilston Glen</v>
          </cell>
          <cell r="I1310" t="str">
            <v>Monitoring</v>
          </cell>
          <cell r="J1310" t="str">
            <v>Coal Authority Minewater Programme</v>
          </cell>
          <cell r="K1310">
            <v>42275</v>
          </cell>
          <cell r="Q1310" t="str">
            <v>NT 33663 67187</v>
          </cell>
        </row>
        <row r="1311">
          <cell r="D1311">
            <v>345.3</v>
          </cell>
          <cell r="E1311" t="str">
            <v>Park Area</v>
          </cell>
          <cell r="F1311" t="str">
            <v>Monitoring</v>
          </cell>
          <cell r="G1311" t="str">
            <v>Scotland</v>
          </cell>
          <cell r="H1311" t="str">
            <v>Bilston Glen</v>
          </cell>
          <cell r="I1311" t="str">
            <v>Monitoring</v>
          </cell>
          <cell r="J1311" t="str">
            <v>Coal Authority Minewater Programme</v>
          </cell>
          <cell r="K1311">
            <v>42276</v>
          </cell>
          <cell r="Q1311" t="str">
            <v>NT 33623 67068</v>
          </cell>
        </row>
        <row r="1312">
          <cell r="D1312">
            <v>345.4</v>
          </cell>
          <cell r="E1312" t="str">
            <v>Musselburgh Road</v>
          </cell>
          <cell r="F1312" t="str">
            <v>Monitoring</v>
          </cell>
          <cell r="G1312" t="str">
            <v>Scotland</v>
          </cell>
          <cell r="H1312" t="str">
            <v>Bilston Glen</v>
          </cell>
          <cell r="I1312" t="str">
            <v>Monitoring</v>
          </cell>
          <cell r="J1312" t="str">
            <v>Coal Authority Minewater Programme</v>
          </cell>
          <cell r="K1312">
            <v>42277</v>
          </cell>
          <cell r="Q1312" t="str">
            <v>NT 33783 67341</v>
          </cell>
        </row>
        <row r="1313">
          <cell r="D1313">
            <v>345.5</v>
          </cell>
          <cell r="E1313" t="str">
            <v>Dalkeith Estate</v>
          </cell>
          <cell r="F1313" t="str">
            <v>Monitoring</v>
          </cell>
          <cell r="G1313" t="str">
            <v>Scotland</v>
          </cell>
          <cell r="H1313" t="str">
            <v>Bilston Glen</v>
          </cell>
          <cell r="I1313" t="str">
            <v>Monitoring</v>
          </cell>
          <cell r="J1313" t="str">
            <v>Coal Authority Minewater Programme</v>
          </cell>
          <cell r="K1313">
            <v>42278</v>
          </cell>
          <cell r="Q1313" t="str">
            <v>NT 33901 67579</v>
          </cell>
        </row>
        <row r="1314">
          <cell r="D1314">
            <v>345.6</v>
          </cell>
          <cell r="E1314" t="str">
            <v>River Esk Confluence</v>
          </cell>
          <cell r="F1314" t="str">
            <v>Monitoring</v>
          </cell>
          <cell r="G1314" t="str">
            <v>Scotland</v>
          </cell>
          <cell r="H1314" t="str">
            <v>Bilston Glen</v>
          </cell>
          <cell r="I1314" t="str">
            <v>Monitoring</v>
          </cell>
          <cell r="J1314" t="str">
            <v>Coal Authority Minewater Programme</v>
          </cell>
          <cell r="K1314">
            <v>42279</v>
          </cell>
          <cell r="Q1314" t="str">
            <v>NT 33768 68013</v>
          </cell>
        </row>
        <row r="1315">
          <cell r="D1315">
            <v>742.1</v>
          </cell>
          <cell r="E1315" t="str">
            <v>Block Borehole</v>
          </cell>
          <cell r="F1315" t="str">
            <v>Monitoring</v>
          </cell>
          <cell r="G1315" t="str">
            <v>East Midlands</v>
          </cell>
          <cell r="H1315" t="str">
            <v>South Derbyshire</v>
          </cell>
          <cell r="I1315" t="str">
            <v>Monitoring</v>
          </cell>
          <cell r="J1315" t="str">
            <v>Area Rising Minewater</v>
          </cell>
          <cell r="K1315">
            <v>39570</v>
          </cell>
          <cell r="M1315">
            <v>430599</v>
          </cell>
          <cell r="N1315">
            <v>319584</v>
          </cell>
          <cell r="O1315">
            <v>128</v>
          </cell>
          <cell r="P1315" t="str">
            <v>SK</v>
          </cell>
          <cell r="Q1315" t="str">
            <v>SK 30599 19584</v>
          </cell>
        </row>
        <row r="1316">
          <cell r="D1316">
            <v>267.10000000000002</v>
          </cell>
          <cell r="E1316" t="str">
            <v>Waterloose Adit</v>
          </cell>
          <cell r="F1316" t="str">
            <v>Active - Passive (Chemical Addition</v>
          </cell>
          <cell r="G1316" t="str">
            <v>North West</v>
          </cell>
          <cell r="H1316" t="str">
            <v>Rossendale</v>
          </cell>
          <cell r="I1316" t="str">
            <v>Mine Water Treatment</v>
          </cell>
          <cell r="J1316" t="str">
            <v>Coal Authority Minewater Programme</v>
          </cell>
          <cell r="K1316">
            <v>36342</v>
          </cell>
          <cell r="L1316" t="str">
            <v>386424-011</v>
          </cell>
          <cell r="M1316">
            <v>386820</v>
          </cell>
          <cell r="N1316">
            <v>424200</v>
          </cell>
          <cell r="O1316">
            <v>103</v>
          </cell>
          <cell r="P1316" t="str">
            <v>SD</v>
          </cell>
          <cell r="Q1316" t="str">
            <v>SD 86820 24200</v>
          </cell>
        </row>
        <row r="1317">
          <cell r="D1317">
            <v>267.2</v>
          </cell>
          <cell r="E1317" t="str">
            <v>Pump House</v>
          </cell>
          <cell r="F1317" t="str">
            <v>Active - Passive (Chemical Addition</v>
          </cell>
          <cell r="G1317" t="str">
            <v>North West</v>
          </cell>
          <cell r="H1317" t="str">
            <v>Rossendale</v>
          </cell>
          <cell r="I1317" t="str">
            <v>Mine Water Treatment</v>
          </cell>
          <cell r="J1317" t="str">
            <v>Coal Authority Minewater Programme</v>
          </cell>
          <cell r="K1317">
            <v>36342</v>
          </cell>
          <cell r="M1317">
            <v>386740</v>
          </cell>
          <cell r="N1317">
            <v>424020</v>
          </cell>
          <cell r="O1317">
            <v>103</v>
          </cell>
          <cell r="P1317" t="str">
            <v>SD</v>
          </cell>
          <cell r="Q1317" t="str">
            <v>SD 86740 24020</v>
          </cell>
        </row>
        <row r="1318">
          <cell r="D1318">
            <v>267.3</v>
          </cell>
          <cell r="E1318" t="str">
            <v>Treatment House</v>
          </cell>
          <cell r="F1318" t="str">
            <v>Active - Passive (Chemical Addition</v>
          </cell>
          <cell r="G1318" t="str">
            <v>North West</v>
          </cell>
          <cell r="H1318" t="str">
            <v>Rossendale</v>
          </cell>
          <cell r="I1318" t="str">
            <v>Mine Water Treatment</v>
          </cell>
          <cell r="J1318" t="str">
            <v>Coal Authority Minewater Programme</v>
          </cell>
          <cell r="K1318">
            <v>36342</v>
          </cell>
          <cell r="M1318">
            <v>386880</v>
          </cell>
          <cell r="N1318">
            <v>424020</v>
          </cell>
          <cell r="O1318">
            <v>103</v>
          </cell>
          <cell r="P1318" t="str">
            <v>SD</v>
          </cell>
          <cell r="Q1318" t="str">
            <v>SD 86880 24020</v>
          </cell>
        </row>
        <row r="1319">
          <cell r="D1319">
            <v>267.39999999999998</v>
          </cell>
          <cell r="E1319" t="str">
            <v>Lagoons</v>
          </cell>
          <cell r="F1319" t="str">
            <v>Active - Passive (Chemical Addition</v>
          </cell>
          <cell r="G1319" t="str">
            <v>North West</v>
          </cell>
          <cell r="H1319" t="str">
            <v>Rossendale</v>
          </cell>
          <cell r="I1319" t="str">
            <v>Mine Water Treatment</v>
          </cell>
          <cell r="J1319" t="str">
            <v>Coal Authority Minewater Programme</v>
          </cell>
          <cell r="K1319">
            <v>36342</v>
          </cell>
          <cell r="M1319">
            <v>386840</v>
          </cell>
          <cell r="N1319">
            <v>424000</v>
          </cell>
          <cell r="O1319">
            <v>103</v>
          </cell>
          <cell r="P1319" t="str">
            <v>SD</v>
          </cell>
          <cell r="Q1319" t="str">
            <v>SD 86840 24000</v>
          </cell>
        </row>
        <row r="1320">
          <cell r="D1320">
            <v>267.5</v>
          </cell>
          <cell r="E1320" t="str">
            <v>Reed Bed</v>
          </cell>
          <cell r="F1320" t="str">
            <v>Active - Passive (Chemical Addition</v>
          </cell>
          <cell r="G1320" t="str">
            <v>North West</v>
          </cell>
          <cell r="H1320" t="str">
            <v>Rossendale</v>
          </cell>
          <cell r="I1320" t="str">
            <v>Mine Water Treatment</v>
          </cell>
          <cell r="J1320" t="str">
            <v>Coal Authority Minewater Programme</v>
          </cell>
          <cell r="K1320">
            <v>36342</v>
          </cell>
          <cell r="M1320">
            <v>386790</v>
          </cell>
          <cell r="N1320">
            <v>423940</v>
          </cell>
          <cell r="O1320">
            <v>103</v>
          </cell>
          <cell r="P1320" t="str">
            <v>SD</v>
          </cell>
          <cell r="Q1320" t="str">
            <v>SD 86790 23940</v>
          </cell>
        </row>
        <row r="1321">
          <cell r="D1321">
            <v>267.60000000000002</v>
          </cell>
          <cell r="E1321" t="str">
            <v>Consented Discharge</v>
          </cell>
          <cell r="F1321" t="str">
            <v>Active - Passive (Chemical Addition</v>
          </cell>
          <cell r="G1321" t="str">
            <v>North West</v>
          </cell>
          <cell r="H1321" t="str">
            <v>Rossendale</v>
          </cell>
          <cell r="I1321" t="str">
            <v>Mine Water Treatment</v>
          </cell>
          <cell r="J1321" t="str">
            <v>Coal Authority Minewater Programme</v>
          </cell>
          <cell r="K1321">
            <v>36342</v>
          </cell>
          <cell r="M1321">
            <v>386727</v>
          </cell>
          <cell r="N1321">
            <v>424005</v>
          </cell>
          <cell r="O1321">
            <v>103</v>
          </cell>
          <cell r="P1321" t="str">
            <v>SD</v>
          </cell>
          <cell r="Q1321" t="str">
            <v>SD 86727 24005</v>
          </cell>
        </row>
        <row r="1322">
          <cell r="D1322">
            <v>267.7</v>
          </cell>
          <cell r="E1322" t="str">
            <v>SCOOFI Inlet</v>
          </cell>
          <cell r="F1322" t="str">
            <v>Active - Passive (Chemical Addition</v>
          </cell>
          <cell r="G1322" t="str">
            <v>North West</v>
          </cell>
          <cell r="H1322" t="str">
            <v>Rossendale</v>
          </cell>
          <cell r="I1322" t="str">
            <v>Mine Water Treatment</v>
          </cell>
          <cell r="J1322" t="str">
            <v>Coal Authority Minewater Programme</v>
          </cell>
          <cell r="K1322">
            <v>41640</v>
          </cell>
          <cell r="O1322">
            <v>103</v>
          </cell>
          <cell r="P1322" t="str">
            <v>SD</v>
          </cell>
        </row>
        <row r="1323">
          <cell r="D1323">
            <v>267.8</v>
          </cell>
          <cell r="E1323" t="str">
            <v>SCOOFI Outlet</v>
          </cell>
          <cell r="F1323" t="str">
            <v>Active - Passive (Chemical Addition</v>
          </cell>
          <cell r="G1323" t="str">
            <v>North West</v>
          </cell>
          <cell r="H1323" t="str">
            <v>Rossendale</v>
          </cell>
          <cell r="I1323" t="str">
            <v>Mine Water Treatment</v>
          </cell>
          <cell r="J1323" t="str">
            <v>Coal Authority Minewater Programme</v>
          </cell>
          <cell r="K1323">
            <v>41640</v>
          </cell>
          <cell r="O1323">
            <v>103</v>
          </cell>
          <cell r="P1323" t="str">
            <v>SD</v>
          </cell>
        </row>
        <row r="1324">
          <cell r="D1324">
            <v>662.1</v>
          </cell>
          <cell r="E1324" t="str">
            <v>Discharge opposite Bishops Park</v>
          </cell>
          <cell r="F1324" t="str">
            <v>Monitoring</v>
          </cell>
          <cell r="G1324" t="str">
            <v>North East</v>
          </cell>
          <cell r="H1324" t="str">
            <v>West Of Wear Mid Durham</v>
          </cell>
          <cell r="I1324" t="str">
            <v>Monitoring</v>
          </cell>
          <cell r="J1324" t="str">
            <v>Area Rising Minewater</v>
          </cell>
          <cell r="K1324">
            <v>38117</v>
          </cell>
          <cell r="M1324">
            <v>421740</v>
          </cell>
          <cell r="N1324">
            <v>530130</v>
          </cell>
          <cell r="O1324">
            <v>93</v>
          </cell>
          <cell r="P1324" t="str">
            <v>NZ</v>
          </cell>
          <cell r="Q1324" t="str">
            <v>NZ 21740 30130</v>
          </cell>
        </row>
        <row r="1325">
          <cell r="D1325">
            <v>133.1</v>
          </cell>
          <cell r="E1325" t="str">
            <v>No.2 Adit</v>
          </cell>
          <cell r="F1325" t="str">
            <v>Monitoring</v>
          </cell>
          <cell r="G1325" t="str">
            <v>East Midlands</v>
          </cell>
          <cell r="H1325" t="str">
            <v>Lower Erewash Valley</v>
          </cell>
          <cell r="I1325" t="str">
            <v>Monitoring</v>
          </cell>
          <cell r="J1325" t="str">
            <v>Cars</v>
          </cell>
          <cell r="K1325">
            <v>35096</v>
          </cell>
          <cell r="L1325" t="str">
            <v>443347-011</v>
          </cell>
          <cell r="M1325">
            <v>443883</v>
          </cell>
          <cell r="N1325">
            <v>347890</v>
          </cell>
          <cell r="O1325">
            <v>129</v>
          </cell>
          <cell r="P1325" t="str">
            <v>SK</v>
          </cell>
          <cell r="Q1325" t="str">
            <v>SK 43883 47890</v>
          </cell>
        </row>
        <row r="1326">
          <cell r="D1326">
            <v>517.1</v>
          </cell>
          <cell r="E1326" t="str">
            <v>Roof Soft B/H</v>
          </cell>
          <cell r="F1326" t="str">
            <v>Monitoring</v>
          </cell>
          <cell r="G1326" t="str">
            <v>East Midlands</v>
          </cell>
          <cell r="H1326" t="str">
            <v>Lower Erewash Valley</v>
          </cell>
          <cell r="I1326" t="str">
            <v>Monitoring</v>
          </cell>
          <cell r="J1326" t="str">
            <v>Area Rising Minewater</v>
          </cell>
          <cell r="K1326">
            <v>37092</v>
          </cell>
          <cell r="M1326">
            <v>442480</v>
          </cell>
          <cell r="N1326">
            <v>347318</v>
          </cell>
          <cell r="O1326">
            <v>129</v>
          </cell>
          <cell r="P1326" t="str">
            <v>SK</v>
          </cell>
          <cell r="Q1326" t="str">
            <v>SK 42480 47318</v>
          </cell>
        </row>
        <row r="1327">
          <cell r="D1327">
            <v>214.1</v>
          </cell>
          <cell r="E1327" t="str">
            <v>No.1 Shaft</v>
          </cell>
          <cell r="F1327" t="str">
            <v>Monitoring</v>
          </cell>
          <cell r="G1327" t="str">
            <v>East Midlands</v>
          </cell>
          <cell r="H1327" t="str">
            <v>North East Derbyshire</v>
          </cell>
          <cell r="I1327" t="str">
            <v>Monitoring</v>
          </cell>
          <cell r="J1327" t="str">
            <v>Area Rising Minewater</v>
          </cell>
          <cell r="K1327">
            <v>35551</v>
          </cell>
          <cell r="L1327" t="str">
            <v>447373-010</v>
          </cell>
          <cell r="M1327">
            <v>447348</v>
          </cell>
          <cell r="N1327">
            <v>373319</v>
          </cell>
          <cell r="O1327">
            <v>120</v>
          </cell>
          <cell r="P1327" t="str">
            <v>SK</v>
          </cell>
          <cell r="Q1327" t="str">
            <v>SK 47348 73319</v>
          </cell>
        </row>
        <row r="1328">
          <cell r="D1328">
            <v>214.2</v>
          </cell>
          <cell r="E1328" t="str">
            <v>No.2 Shaft</v>
          </cell>
          <cell r="F1328" t="str">
            <v>Monitoring</v>
          </cell>
          <cell r="G1328" t="str">
            <v>East Midlands</v>
          </cell>
          <cell r="H1328" t="str">
            <v>North East Derbyshire</v>
          </cell>
          <cell r="I1328" t="str">
            <v>Monitoring</v>
          </cell>
          <cell r="J1328" t="str">
            <v>Area Rising Minewater</v>
          </cell>
          <cell r="K1328">
            <v>35551</v>
          </cell>
          <cell r="L1328" t="str">
            <v>447373-007</v>
          </cell>
          <cell r="M1328">
            <v>447327</v>
          </cell>
          <cell r="N1328">
            <v>373285</v>
          </cell>
          <cell r="O1328">
            <v>120</v>
          </cell>
          <cell r="P1328" t="str">
            <v>SK</v>
          </cell>
          <cell r="Q1328" t="str">
            <v>SK 47327 73285</v>
          </cell>
        </row>
        <row r="1329">
          <cell r="D1329">
            <v>472.1</v>
          </cell>
          <cell r="E1329" t="str">
            <v>No.1 B/H</v>
          </cell>
          <cell r="F1329" t="str">
            <v>Inactive</v>
          </cell>
          <cell r="G1329" t="str">
            <v>North East</v>
          </cell>
          <cell r="H1329" t="str">
            <v>West Of Wear</v>
          </cell>
          <cell r="I1329" t="str">
            <v>Monitoring</v>
          </cell>
          <cell r="J1329" t="str">
            <v>Area Rising Minewater</v>
          </cell>
          <cell r="K1329">
            <v>36815</v>
          </cell>
          <cell r="M1329">
            <v>423400</v>
          </cell>
          <cell r="N1329">
            <v>535500</v>
          </cell>
          <cell r="O1329">
            <v>93</v>
          </cell>
          <cell r="P1329" t="str">
            <v>NZ</v>
          </cell>
          <cell r="Q1329" t="str">
            <v>NZ 23400 35500</v>
          </cell>
        </row>
        <row r="1330">
          <cell r="D1330">
            <v>472.2</v>
          </cell>
          <cell r="E1330" t="str">
            <v>No.2 B/H</v>
          </cell>
          <cell r="F1330" t="str">
            <v>Inactive</v>
          </cell>
          <cell r="G1330" t="str">
            <v>North East</v>
          </cell>
          <cell r="H1330" t="str">
            <v>West Of Wear</v>
          </cell>
          <cell r="I1330" t="str">
            <v>Monitoring</v>
          </cell>
          <cell r="J1330" t="str">
            <v>Area Rising Minewater</v>
          </cell>
          <cell r="K1330">
            <v>36815</v>
          </cell>
          <cell r="M1330">
            <v>423400</v>
          </cell>
          <cell r="N1330">
            <v>535500</v>
          </cell>
          <cell r="O1330">
            <v>93</v>
          </cell>
          <cell r="P1330" t="str">
            <v>NZ</v>
          </cell>
          <cell r="Q1330" t="str">
            <v>NZ 23400 35500</v>
          </cell>
        </row>
        <row r="1331">
          <cell r="D1331">
            <v>472.3</v>
          </cell>
          <cell r="E1331" t="str">
            <v>No.3 B/H</v>
          </cell>
          <cell r="F1331" t="str">
            <v>Inactive</v>
          </cell>
          <cell r="G1331" t="str">
            <v>North East</v>
          </cell>
          <cell r="H1331" t="str">
            <v>West Of Wear</v>
          </cell>
          <cell r="I1331" t="str">
            <v>Monitoring</v>
          </cell>
          <cell r="J1331" t="str">
            <v>Area Rising Minewater</v>
          </cell>
          <cell r="K1331">
            <v>36815</v>
          </cell>
          <cell r="M1331">
            <v>423400</v>
          </cell>
          <cell r="N1331">
            <v>535500</v>
          </cell>
          <cell r="O1331">
            <v>93</v>
          </cell>
          <cell r="P1331" t="str">
            <v>NZ</v>
          </cell>
          <cell r="Q1331" t="str">
            <v>NZ 23400 35500</v>
          </cell>
        </row>
        <row r="1332">
          <cell r="D1332">
            <v>472.4</v>
          </cell>
          <cell r="E1332" t="str">
            <v>No.4 B/H</v>
          </cell>
          <cell r="F1332" t="str">
            <v>Inactive</v>
          </cell>
          <cell r="G1332" t="str">
            <v>North East</v>
          </cell>
          <cell r="H1332" t="str">
            <v>West Of Wear</v>
          </cell>
          <cell r="I1332" t="str">
            <v>Monitoring</v>
          </cell>
          <cell r="J1332" t="str">
            <v>Area Rising Minewater</v>
          </cell>
          <cell r="K1332">
            <v>36815</v>
          </cell>
          <cell r="M1332">
            <v>423400</v>
          </cell>
          <cell r="N1332">
            <v>535500</v>
          </cell>
          <cell r="O1332">
            <v>93</v>
          </cell>
          <cell r="P1332" t="str">
            <v>NZ</v>
          </cell>
          <cell r="Q1332" t="str">
            <v>NZ 23400 35500</v>
          </cell>
        </row>
        <row r="1333">
          <cell r="D1333">
            <v>472.5</v>
          </cell>
          <cell r="E1333" t="str">
            <v>No.5 B/H</v>
          </cell>
          <cell r="F1333" t="str">
            <v>Inactive</v>
          </cell>
          <cell r="G1333" t="str">
            <v>North East</v>
          </cell>
          <cell r="H1333" t="str">
            <v>West Of Wear</v>
          </cell>
          <cell r="I1333" t="str">
            <v>Monitoring</v>
          </cell>
          <cell r="J1333" t="str">
            <v>Area Rising Minewater</v>
          </cell>
          <cell r="K1333">
            <v>36815</v>
          </cell>
          <cell r="M1333">
            <v>423400</v>
          </cell>
          <cell r="N1333">
            <v>535500</v>
          </cell>
          <cell r="O1333">
            <v>93</v>
          </cell>
          <cell r="P1333" t="str">
            <v>NZ</v>
          </cell>
          <cell r="Q1333" t="str">
            <v>NZ 23400 35500</v>
          </cell>
        </row>
        <row r="1334">
          <cell r="D1334">
            <v>60.1</v>
          </cell>
          <cell r="E1334" t="str">
            <v>No.1 Shaft</v>
          </cell>
          <cell r="F1334" t="str">
            <v>Monitoring</v>
          </cell>
          <cell r="G1334" t="str">
            <v>South Wales</v>
          </cell>
          <cell r="H1334" t="str">
            <v>Upper Rhondda Fawr Valley</v>
          </cell>
          <cell r="I1334" t="str">
            <v>Monitoring</v>
          </cell>
          <cell r="J1334" t="str">
            <v>Cars</v>
          </cell>
          <cell r="K1334">
            <v>34608</v>
          </cell>
          <cell r="L1334" t="str">
            <v>294195-001/002</v>
          </cell>
          <cell r="M1334">
            <v>294420</v>
          </cell>
          <cell r="N1334">
            <v>195658</v>
          </cell>
          <cell r="O1334">
            <v>170</v>
          </cell>
          <cell r="P1334" t="str">
            <v>SS</v>
          </cell>
          <cell r="Q1334" t="str">
            <v>SS 94420 95658</v>
          </cell>
        </row>
        <row r="1335">
          <cell r="D1335">
            <v>60.2</v>
          </cell>
          <cell r="E1335" t="str">
            <v>No.2 Shaft</v>
          </cell>
          <cell r="F1335" t="str">
            <v>Monitoring</v>
          </cell>
          <cell r="G1335" t="str">
            <v>South Wales</v>
          </cell>
          <cell r="H1335" t="str">
            <v>Upper Rhondda Fawr Valley</v>
          </cell>
          <cell r="I1335" t="str">
            <v>Monitoring</v>
          </cell>
          <cell r="J1335" t="str">
            <v>Cars</v>
          </cell>
          <cell r="K1335">
            <v>34608</v>
          </cell>
          <cell r="L1335" t="str">
            <v>294195-001/002</v>
          </cell>
          <cell r="M1335">
            <v>294424</v>
          </cell>
          <cell r="N1335">
            <v>195619</v>
          </cell>
          <cell r="O1335">
            <v>170</v>
          </cell>
          <cell r="P1335" t="str">
            <v>SS</v>
          </cell>
          <cell r="Q1335" t="str">
            <v>SS 94424 95619</v>
          </cell>
        </row>
        <row r="1336">
          <cell r="D1336">
            <v>60.3</v>
          </cell>
          <cell r="E1336" t="str">
            <v>No.1 Shaft Remote Vent (South)</v>
          </cell>
          <cell r="F1336" t="str">
            <v>Monitoring</v>
          </cell>
          <cell r="G1336" t="str">
            <v>South Wales</v>
          </cell>
          <cell r="H1336" t="str">
            <v>Upper Rhondda Fawr Valley</v>
          </cell>
          <cell r="I1336" t="str">
            <v>Monitoring</v>
          </cell>
          <cell r="J1336" t="str">
            <v>Cars</v>
          </cell>
          <cell r="K1336">
            <v>34608</v>
          </cell>
          <cell r="M1336">
            <v>294429</v>
          </cell>
          <cell r="N1336">
            <v>195576</v>
          </cell>
          <cell r="O1336">
            <v>170</v>
          </cell>
          <cell r="P1336" t="str">
            <v>SS</v>
          </cell>
          <cell r="Q1336" t="str">
            <v>SS 94429 95576</v>
          </cell>
        </row>
        <row r="1337">
          <cell r="D1337">
            <v>60.4</v>
          </cell>
          <cell r="E1337" t="str">
            <v>No.2 Shaft Remote Vent (North)</v>
          </cell>
          <cell r="F1337" t="str">
            <v>Monitoring</v>
          </cell>
          <cell r="G1337" t="str">
            <v>South Wales</v>
          </cell>
          <cell r="H1337" t="str">
            <v>Upper Rhondda Fawr Valley</v>
          </cell>
          <cell r="I1337" t="str">
            <v>Monitoring</v>
          </cell>
          <cell r="J1337" t="str">
            <v>Cars</v>
          </cell>
          <cell r="K1337">
            <v>34608</v>
          </cell>
          <cell r="M1337">
            <v>294429</v>
          </cell>
          <cell r="N1337">
            <v>195576</v>
          </cell>
          <cell r="O1337">
            <v>170</v>
          </cell>
          <cell r="P1337" t="str">
            <v>SS</v>
          </cell>
          <cell r="Q1337" t="str">
            <v>SS 94429 95576</v>
          </cell>
        </row>
        <row r="1338">
          <cell r="D1338">
            <v>431.1</v>
          </cell>
          <cell r="E1338" t="str">
            <v>Haulage Drift (West)</v>
          </cell>
          <cell r="F1338" t="str">
            <v>Monitoring</v>
          </cell>
          <cell r="G1338" t="str">
            <v>North East</v>
          </cell>
          <cell r="H1338" t="str">
            <v>West Of Wear</v>
          </cell>
          <cell r="I1338" t="str">
            <v>Monitoring</v>
          </cell>
          <cell r="J1338" t="str">
            <v>Hazard</v>
          </cell>
          <cell r="K1338">
            <v>36594</v>
          </cell>
          <cell r="L1338" t="str">
            <v>420535-005</v>
          </cell>
          <cell r="M1338">
            <v>420452</v>
          </cell>
          <cell r="N1338">
            <v>535952</v>
          </cell>
          <cell r="O1338">
            <v>93</v>
          </cell>
          <cell r="P1338" t="str">
            <v>NZ</v>
          </cell>
          <cell r="Q1338" t="str">
            <v>NZ 20452 35952</v>
          </cell>
        </row>
        <row r="1339">
          <cell r="D1339">
            <v>431.2</v>
          </cell>
          <cell r="E1339" t="str">
            <v>Main Ventilation Drift (East)</v>
          </cell>
          <cell r="F1339" t="str">
            <v>Monitoring</v>
          </cell>
          <cell r="G1339" t="str">
            <v>North East</v>
          </cell>
          <cell r="H1339" t="str">
            <v>West Of Wear</v>
          </cell>
          <cell r="I1339" t="str">
            <v>Monitoring</v>
          </cell>
          <cell r="J1339" t="str">
            <v>Hazard</v>
          </cell>
          <cell r="K1339">
            <v>36594</v>
          </cell>
          <cell r="L1339" t="str">
            <v>420535-007</v>
          </cell>
          <cell r="M1339">
            <v>420525</v>
          </cell>
          <cell r="N1339">
            <v>535914</v>
          </cell>
          <cell r="O1339">
            <v>93</v>
          </cell>
          <cell r="P1339" t="str">
            <v>NZ</v>
          </cell>
          <cell r="Q1339" t="str">
            <v>NZ 20525 35914</v>
          </cell>
        </row>
        <row r="1340">
          <cell r="D1340">
            <v>61.1</v>
          </cell>
          <cell r="E1340" t="str">
            <v>No.3 Shaft</v>
          </cell>
          <cell r="F1340" t="str">
            <v>Monitoring</v>
          </cell>
          <cell r="G1340" t="str">
            <v>Yorkshire</v>
          </cell>
          <cell r="H1340" t="str">
            <v>Yorkshire Zone 10</v>
          </cell>
          <cell r="I1340" t="str">
            <v>Monitoring</v>
          </cell>
          <cell r="J1340" t="str">
            <v>Cars</v>
          </cell>
          <cell r="K1340">
            <v>34608</v>
          </cell>
          <cell r="L1340" t="str">
            <v>435421-003</v>
          </cell>
          <cell r="M1340">
            <v>435206</v>
          </cell>
          <cell r="N1340">
            <v>421833</v>
          </cell>
          <cell r="O1340">
            <v>104</v>
          </cell>
          <cell r="P1340" t="str">
            <v>SE</v>
          </cell>
          <cell r="Q1340" t="str">
            <v>SE 35206 21833</v>
          </cell>
        </row>
        <row r="1341">
          <cell r="D1341">
            <v>419.1</v>
          </cell>
          <cell r="E1341" t="str">
            <v>Whinmoor Drift</v>
          </cell>
          <cell r="F1341" t="str">
            <v>Monitoring</v>
          </cell>
          <cell r="G1341" t="str">
            <v>Yorkshire</v>
          </cell>
          <cell r="H1341" t="str">
            <v>Yorkshire Zone 10</v>
          </cell>
          <cell r="I1341" t="str">
            <v>Monitoring</v>
          </cell>
          <cell r="J1341" t="str">
            <v>Area Rising Minewater</v>
          </cell>
          <cell r="K1341">
            <v>36500</v>
          </cell>
          <cell r="M1341">
            <v>425495</v>
          </cell>
          <cell r="N1341">
            <v>411479</v>
          </cell>
          <cell r="O1341">
            <v>110</v>
          </cell>
          <cell r="P1341" t="str">
            <v>SE</v>
          </cell>
          <cell r="Q1341" t="str">
            <v>SE 25495 11479</v>
          </cell>
        </row>
        <row r="1342">
          <cell r="D1342">
            <v>103.1</v>
          </cell>
          <cell r="E1342" t="str">
            <v>No.1 Shaft</v>
          </cell>
          <cell r="F1342" t="str">
            <v>Monitoring</v>
          </cell>
          <cell r="G1342" t="str">
            <v>North West</v>
          </cell>
          <cell r="H1342" t="str">
            <v>Parkside Zone</v>
          </cell>
          <cell r="I1342" t="str">
            <v>Monitoring</v>
          </cell>
          <cell r="J1342" t="str">
            <v>Cars</v>
          </cell>
          <cell r="K1342">
            <v>34700</v>
          </cell>
          <cell r="L1342" t="str">
            <v>359394-001</v>
          </cell>
          <cell r="M1342">
            <v>359969</v>
          </cell>
          <cell r="N1342">
            <v>394735</v>
          </cell>
          <cell r="O1342">
            <v>108</v>
          </cell>
          <cell r="P1342" t="str">
            <v>SJ</v>
          </cell>
          <cell r="Q1342" t="str">
            <v>SJ 59969 94735</v>
          </cell>
        </row>
        <row r="1343">
          <cell r="D1343">
            <v>103.2</v>
          </cell>
          <cell r="E1343" t="str">
            <v>No.2 Shaft</v>
          </cell>
          <cell r="F1343" t="str">
            <v>Monitoring</v>
          </cell>
          <cell r="G1343" t="str">
            <v>North West</v>
          </cell>
          <cell r="H1343" t="str">
            <v>Parkside Zone</v>
          </cell>
          <cell r="I1343" t="str">
            <v>Monitoring</v>
          </cell>
          <cell r="J1343" t="str">
            <v>Cars</v>
          </cell>
          <cell r="K1343">
            <v>34700</v>
          </cell>
          <cell r="L1343" t="str">
            <v>360394-001</v>
          </cell>
          <cell r="M1343">
            <v>360029</v>
          </cell>
          <cell r="N1343">
            <v>394739</v>
          </cell>
          <cell r="O1343">
            <v>108</v>
          </cell>
          <cell r="P1343" t="str">
            <v>SJ</v>
          </cell>
          <cell r="Q1343" t="str">
            <v>SJ 60029 94739</v>
          </cell>
        </row>
        <row r="1344">
          <cell r="D1344">
            <v>62.1</v>
          </cell>
          <cell r="E1344" t="str">
            <v>No.1 Shaft</v>
          </cell>
          <cell r="F1344" t="str">
            <v>Monitoring</v>
          </cell>
          <cell r="G1344" t="str">
            <v>North West</v>
          </cell>
          <cell r="H1344" t="str">
            <v>Leigh Zone</v>
          </cell>
          <cell r="I1344" t="str">
            <v>Monitoring</v>
          </cell>
          <cell r="J1344" t="str">
            <v>Cars</v>
          </cell>
          <cell r="K1344">
            <v>34608</v>
          </cell>
          <cell r="L1344" t="str">
            <v>365400-002</v>
          </cell>
          <cell r="M1344">
            <v>365109</v>
          </cell>
          <cell r="N1344">
            <v>400523</v>
          </cell>
          <cell r="O1344">
            <v>109</v>
          </cell>
          <cell r="P1344" t="str">
            <v>SD</v>
          </cell>
          <cell r="Q1344" t="str">
            <v>SD 65109 00523</v>
          </cell>
        </row>
        <row r="1345">
          <cell r="D1345">
            <v>62.2</v>
          </cell>
          <cell r="E1345" t="str">
            <v>No.2 Shaft</v>
          </cell>
          <cell r="F1345" t="str">
            <v>Monitoring</v>
          </cell>
          <cell r="G1345" t="str">
            <v>North West</v>
          </cell>
          <cell r="H1345" t="str">
            <v>Leigh Zone</v>
          </cell>
          <cell r="I1345" t="str">
            <v>Monitoring</v>
          </cell>
          <cell r="J1345" t="str">
            <v>Cars</v>
          </cell>
          <cell r="K1345">
            <v>34608</v>
          </cell>
          <cell r="L1345" t="str">
            <v>365400-001</v>
          </cell>
          <cell r="M1345">
            <v>365079</v>
          </cell>
          <cell r="N1345">
            <v>400558</v>
          </cell>
          <cell r="O1345">
            <v>109</v>
          </cell>
          <cell r="P1345" t="str">
            <v>SD</v>
          </cell>
          <cell r="Q1345" t="str">
            <v>SD 65079 00558</v>
          </cell>
        </row>
        <row r="1346">
          <cell r="D1346">
            <v>63.1</v>
          </cell>
          <cell r="E1346" t="str">
            <v>Drift Boreholes</v>
          </cell>
          <cell r="F1346" t="str">
            <v>Monitoring</v>
          </cell>
          <cell r="G1346" t="str">
            <v>North East</v>
          </cell>
          <cell r="H1346" t="str">
            <v>Wansbeck</v>
          </cell>
          <cell r="I1346" t="str">
            <v>Monitoring</v>
          </cell>
          <cell r="J1346" t="str">
            <v>Cars</v>
          </cell>
          <cell r="K1346">
            <v>34608</v>
          </cell>
          <cell r="L1346" t="str">
            <v>421587-008 near</v>
          </cell>
          <cell r="M1346">
            <v>421933</v>
          </cell>
          <cell r="N1346">
            <v>587443</v>
          </cell>
          <cell r="O1346">
            <v>81</v>
          </cell>
          <cell r="P1346" t="str">
            <v>NZ</v>
          </cell>
          <cell r="Q1346" t="str">
            <v>NZ 21933 87443</v>
          </cell>
        </row>
        <row r="1347">
          <cell r="D1347">
            <v>442.1</v>
          </cell>
          <cell r="E1347" t="str">
            <v>Borehole</v>
          </cell>
          <cell r="F1347" t="str">
            <v>Monitoring</v>
          </cell>
          <cell r="G1347" t="str">
            <v xml:space="preserve">North East </v>
          </cell>
          <cell r="H1347" t="str">
            <v>Wansbeck</v>
          </cell>
          <cell r="I1347" t="str">
            <v>Monitoring</v>
          </cell>
          <cell r="J1347" t="str">
            <v>Area Rising Minewater</v>
          </cell>
          <cell r="K1347">
            <v>36658</v>
          </cell>
          <cell r="M1347">
            <v>423947</v>
          </cell>
          <cell r="N1347">
            <v>587378</v>
          </cell>
          <cell r="O1347">
            <v>81</v>
          </cell>
          <cell r="P1347" t="str">
            <v>NZ</v>
          </cell>
          <cell r="Q1347" t="str">
            <v>NZ 23947 87378</v>
          </cell>
        </row>
        <row r="1348">
          <cell r="D1348">
            <v>132.1</v>
          </cell>
          <cell r="E1348" t="str">
            <v>Drift B/H</v>
          </cell>
          <cell r="F1348" t="str">
            <v>Monitoring</v>
          </cell>
          <cell r="G1348" t="str">
            <v>North East</v>
          </cell>
          <cell r="H1348" t="str">
            <v>Wansbeck</v>
          </cell>
          <cell r="I1348" t="str">
            <v>Public Safety</v>
          </cell>
          <cell r="J1348" t="str">
            <v>Hazard H100:H900</v>
          </cell>
          <cell r="K1348">
            <v>35065</v>
          </cell>
          <cell r="M1348">
            <v>422129</v>
          </cell>
          <cell r="N1348">
            <v>587438</v>
          </cell>
          <cell r="O1348">
            <v>81</v>
          </cell>
          <cell r="P1348" t="str">
            <v>NZ</v>
          </cell>
          <cell r="Q1348" t="str">
            <v>NZ 22129 87438</v>
          </cell>
        </row>
        <row r="1349">
          <cell r="D1349">
            <v>132.19999999999999</v>
          </cell>
          <cell r="E1349" t="str">
            <v>Main Vent</v>
          </cell>
          <cell r="F1349" t="str">
            <v>Monitoring</v>
          </cell>
          <cell r="G1349" t="str">
            <v>North East</v>
          </cell>
          <cell r="H1349" t="str">
            <v>Wansbeck</v>
          </cell>
          <cell r="I1349" t="str">
            <v>Public Safety</v>
          </cell>
          <cell r="J1349" t="str">
            <v>Hazard H100:Hh900</v>
          </cell>
          <cell r="K1349">
            <v>35065</v>
          </cell>
          <cell r="M1349">
            <v>422150</v>
          </cell>
          <cell r="N1349">
            <v>587340</v>
          </cell>
          <cell r="O1349">
            <v>81</v>
          </cell>
          <cell r="P1349" t="str">
            <v>NZ</v>
          </cell>
          <cell r="Q1349" t="str">
            <v>NZ 22150 87340</v>
          </cell>
        </row>
        <row r="1350">
          <cell r="D1350">
            <v>132.30000000000001</v>
          </cell>
          <cell r="E1350" t="str">
            <v>Main Vent Bend</v>
          </cell>
          <cell r="F1350" t="str">
            <v>Monitoring</v>
          </cell>
          <cell r="G1350" t="str">
            <v>North East</v>
          </cell>
          <cell r="H1350" t="str">
            <v>Wansbeck</v>
          </cell>
          <cell r="I1350" t="str">
            <v>Public Safety</v>
          </cell>
          <cell r="J1350" t="str">
            <v>Hazard H100:H900</v>
          </cell>
          <cell r="K1350">
            <v>35065</v>
          </cell>
          <cell r="M1350">
            <v>422150</v>
          </cell>
          <cell r="N1350">
            <v>587340</v>
          </cell>
          <cell r="O1350">
            <v>81</v>
          </cell>
          <cell r="P1350" t="str">
            <v>NZ</v>
          </cell>
          <cell r="Q1350" t="str">
            <v>NZ 22150 87340</v>
          </cell>
        </row>
        <row r="1351">
          <cell r="D1351">
            <v>132.4</v>
          </cell>
          <cell r="E1351" t="str">
            <v>1 Ctw Stop Cock</v>
          </cell>
          <cell r="F1351" t="str">
            <v>Monitoring</v>
          </cell>
          <cell r="G1351" t="str">
            <v>North East</v>
          </cell>
          <cell r="H1351" t="str">
            <v>Wansbeck</v>
          </cell>
          <cell r="I1351" t="str">
            <v>Public Safety</v>
          </cell>
          <cell r="J1351" t="str">
            <v>Hazard H100:H900</v>
          </cell>
          <cell r="K1351">
            <v>35065</v>
          </cell>
          <cell r="M1351">
            <v>422150</v>
          </cell>
          <cell r="N1351">
            <v>587422</v>
          </cell>
          <cell r="O1351">
            <v>81</v>
          </cell>
          <cell r="P1351" t="str">
            <v>NZ</v>
          </cell>
          <cell r="Q1351" t="str">
            <v>NZ 22150 87422</v>
          </cell>
        </row>
        <row r="1352">
          <cell r="D1352">
            <v>132.5</v>
          </cell>
          <cell r="E1352" t="str">
            <v>2 Ctw Stop Cock</v>
          </cell>
          <cell r="F1352" t="str">
            <v>Monitoring</v>
          </cell>
          <cell r="G1352" t="str">
            <v>North East</v>
          </cell>
          <cell r="H1352" t="str">
            <v>Wansbeck</v>
          </cell>
          <cell r="I1352" t="str">
            <v>Public Safety</v>
          </cell>
          <cell r="J1352" t="str">
            <v>Hazard H100:H900</v>
          </cell>
          <cell r="K1352">
            <v>35065</v>
          </cell>
          <cell r="M1352">
            <v>422150</v>
          </cell>
          <cell r="N1352">
            <v>587422</v>
          </cell>
          <cell r="O1352">
            <v>81</v>
          </cell>
          <cell r="P1352" t="str">
            <v>NZ</v>
          </cell>
          <cell r="Q1352" t="str">
            <v>NZ 22150 87422</v>
          </cell>
        </row>
        <row r="1353">
          <cell r="D1353">
            <v>132.6</v>
          </cell>
          <cell r="E1353" t="str">
            <v>Lawn</v>
          </cell>
          <cell r="F1353" t="str">
            <v>Monitoring</v>
          </cell>
          <cell r="G1353" t="str">
            <v>North East</v>
          </cell>
          <cell r="H1353" t="str">
            <v>Wansbeck</v>
          </cell>
          <cell r="I1353" t="str">
            <v>Public Safety</v>
          </cell>
          <cell r="J1353" t="str">
            <v>Hazard H100:H900</v>
          </cell>
          <cell r="K1353">
            <v>35065</v>
          </cell>
          <cell r="M1353">
            <v>422142</v>
          </cell>
          <cell r="N1353">
            <v>587420</v>
          </cell>
          <cell r="O1353">
            <v>81</v>
          </cell>
          <cell r="P1353" t="str">
            <v>NZ</v>
          </cell>
          <cell r="Q1353" t="str">
            <v>NZ 22142 87420</v>
          </cell>
        </row>
        <row r="1354">
          <cell r="D1354">
            <v>692.1</v>
          </cell>
          <cell r="E1354" t="str">
            <v>'A' Shaft</v>
          </cell>
          <cell r="F1354" t="str">
            <v>Monitoring</v>
          </cell>
          <cell r="G1354" t="str">
            <v>North East</v>
          </cell>
          <cell r="H1354" t="str">
            <v>Wansbeck</v>
          </cell>
          <cell r="I1354" t="str">
            <v>Monitoring</v>
          </cell>
          <cell r="J1354" t="str">
            <v>Area Rising Minewater</v>
          </cell>
          <cell r="K1354">
            <v>38486</v>
          </cell>
          <cell r="L1354" t="str">
            <v>422587-004?</v>
          </cell>
          <cell r="M1354">
            <v>422890</v>
          </cell>
          <cell r="N1354">
            <v>587306</v>
          </cell>
          <cell r="O1354">
            <v>81</v>
          </cell>
          <cell r="P1354" t="str">
            <v>NZ</v>
          </cell>
          <cell r="Q1354" t="str">
            <v>NZ 22890 87306</v>
          </cell>
        </row>
        <row r="1355">
          <cell r="D1355">
            <v>486.1</v>
          </cell>
          <cell r="E1355" t="str">
            <v>B/H</v>
          </cell>
          <cell r="F1355" t="str">
            <v>Monitoring</v>
          </cell>
          <cell r="G1355" t="str">
            <v>North East</v>
          </cell>
          <cell r="H1355" t="str">
            <v>Wansbeck</v>
          </cell>
          <cell r="I1355" t="str">
            <v>Monitoring</v>
          </cell>
          <cell r="J1355" t="str">
            <v>Area Rising Minewater</v>
          </cell>
          <cell r="K1355">
            <v>36928</v>
          </cell>
          <cell r="M1355">
            <v>423875</v>
          </cell>
          <cell r="N1355">
            <v>587353</v>
          </cell>
          <cell r="O1355">
            <v>81</v>
          </cell>
          <cell r="P1355" t="str">
            <v>NZ</v>
          </cell>
          <cell r="Q1355" t="str">
            <v>NZ 23875 87353</v>
          </cell>
        </row>
        <row r="1356">
          <cell r="D1356">
            <v>622.1</v>
          </cell>
          <cell r="E1356" t="str">
            <v>Five Quarter Vent</v>
          </cell>
          <cell r="F1356" t="str">
            <v>Monitoring</v>
          </cell>
          <cell r="G1356" t="str">
            <v>North East</v>
          </cell>
          <cell r="H1356" t="str">
            <v>Wansbeck</v>
          </cell>
          <cell r="I1356" t="str">
            <v>Public Safety</v>
          </cell>
          <cell r="J1356" t="str">
            <v>Area Rising Minewater</v>
          </cell>
          <cell r="K1356">
            <v>37801</v>
          </cell>
          <cell r="M1356">
            <v>421101</v>
          </cell>
          <cell r="N1356">
            <v>587622</v>
          </cell>
          <cell r="O1356">
            <v>81</v>
          </cell>
          <cell r="P1356" t="str">
            <v>NZ</v>
          </cell>
          <cell r="Q1356" t="str">
            <v>NZ 21101 87622</v>
          </cell>
        </row>
        <row r="1357">
          <cell r="D1357">
            <v>674.1</v>
          </cell>
          <cell r="E1357" t="str">
            <v>Raw mine water</v>
          </cell>
          <cell r="F1357" t="str">
            <v>Pumped Passive</v>
          </cell>
          <cell r="G1357" t="str">
            <v>North West</v>
          </cell>
          <cell r="H1357" t="str">
            <v>Wigan</v>
          </cell>
          <cell r="I1357" t="str">
            <v>Mine Water Treatment</v>
          </cell>
          <cell r="J1357" t="str">
            <v>Coal Authority Minewater Programme</v>
          </cell>
          <cell r="K1357">
            <v>38183</v>
          </cell>
          <cell r="M1357">
            <v>356078</v>
          </cell>
          <cell r="N1357">
            <v>403481</v>
          </cell>
          <cell r="O1357">
            <v>108</v>
          </cell>
          <cell r="P1357" t="str">
            <v>SD</v>
          </cell>
          <cell r="Q1357" t="str">
            <v>SD 56078 03481</v>
          </cell>
        </row>
        <row r="1358">
          <cell r="D1358">
            <v>674.2</v>
          </cell>
          <cell r="E1358" t="str">
            <v>Settlement Pond 1 (north) Outflow</v>
          </cell>
          <cell r="F1358" t="str">
            <v>Pumped Passive</v>
          </cell>
          <cell r="G1358" t="str">
            <v>North West</v>
          </cell>
          <cell r="H1358" t="str">
            <v>Wigan</v>
          </cell>
          <cell r="I1358" t="str">
            <v>Mine Water Treatment</v>
          </cell>
          <cell r="J1358" t="str">
            <v>Coal Authority Minewater Programme</v>
          </cell>
          <cell r="K1358">
            <v>38183</v>
          </cell>
          <cell r="M1358">
            <v>356170</v>
          </cell>
          <cell r="N1358">
            <v>403405</v>
          </cell>
          <cell r="O1358">
            <v>108</v>
          </cell>
          <cell r="P1358" t="str">
            <v>SD</v>
          </cell>
          <cell r="Q1358" t="str">
            <v>SD 56170 03405</v>
          </cell>
        </row>
        <row r="1359">
          <cell r="D1359">
            <v>674.3</v>
          </cell>
          <cell r="E1359" t="str">
            <v>Settlement Pond 2 (south) Outflow</v>
          </cell>
          <cell r="F1359" t="str">
            <v>Pumped Passive</v>
          </cell>
          <cell r="G1359" t="str">
            <v>North West</v>
          </cell>
          <cell r="H1359" t="str">
            <v>Wigan</v>
          </cell>
          <cell r="I1359" t="str">
            <v>Mine Water Treatment</v>
          </cell>
          <cell r="J1359" t="str">
            <v>Coal Authority Minewater Programme</v>
          </cell>
          <cell r="K1359">
            <v>38183</v>
          </cell>
          <cell r="M1359">
            <v>356210</v>
          </cell>
          <cell r="N1359">
            <v>403365</v>
          </cell>
          <cell r="O1359">
            <v>108</v>
          </cell>
          <cell r="P1359" t="str">
            <v>SD</v>
          </cell>
          <cell r="Q1359" t="str">
            <v>SD 56210 03365</v>
          </cell>
        </row>
        <row r="1360">
          <cell r="D1360">
            <v>674.4</v>
          </cell>
          <cell r="E1360" t="str">
            <v>Reed Bed 1 Outflow to Reed Bed 2</v>
          </cell>
          <cell r="F1360" t="str">
            <v>Pumped Passive</v>
          </cell>
          <cell r="G1360" t="str">
            <v>North West</v>
          </cell>
          <cell r="H1360" t="str">
            <v>Wigan</v>
          </cell>
          <cell r="I1360" t="str">
            <v>Mine Water Treatment</v>
          </cell>
          <cell r="J1360" t="str">
            <v>Coal Authority Minewater Programme</v>
          </cell>
          <cell r="K1360">
            <v>38183</v>
          </cell>
          <cell r="M1360">
            <v>356125</v>
          </cell>
          <cell r="N1360">
            <v>403365</v>
          </cell>
          <cell r="O1360">
            <v>108</v>
          </cell>
          <cell r="P1360" t="str">
            <v>SD</v>
          </cell>
          <cell r="Q1360" t="str">
            <v>SD 56125 03365</v>
          </cell>
        </row>
        <row r="1361">
          <cell r="D1361">
            <v>674.5</v>
          </cell>
          <cell r="E1361" t="str">
            <v>Reed Bed 2 Outflow to Reed Bed 3</v>
          </cell>
          <cell r="F1361" t="str">
            <v>Pumped Passive</v>
          </cell>
          <cell r="G1361" t="str">
            <v>North West</v>
          </cell>
          <cell r="H1361" t="str">
            <v>Wigan</v>
          </cell>
          <cell r="I1361" t="str">
            <v>Mine Water Treatment</v>
          </cell>
          <cell r="J1361" t="str">
            <v>Coal Authority Minewater Programme</v>
          </cell>
          <cell r="K1361">
            <v>38183</v>
          </cell>
          <cell r="M1361">
            <v>356050</v>
          </cell>
          <cell r="N1361">
            <v>403390</v>
          </cell>
          <cell r="O1361">
            <v>108</v>
          </cell>
          <cell r="P1361" t="str">
            <v>SD</v>
          </cell>
          <cell r="Q1361" t="str">
            <v>SD 56050 03390</v>
          </cell>
        </row>
        <row r="1362">
          <cell r="D1362">
            <v>674.6</v>
          </cell>
          <cell r="E1362" t="str">
            <v>Consented Discharge</v>
          </cell>
          <cell r="F1362" t="str">
            <v>Pumped Passive</v>
          </cell>
          <cell r="G1362" t="str">
            <v>North West</v>
          </cell>
          <cell r="H1362" t="str">
            <v>Wigan</v>
          </cell>
          <cell r="I1362" t="str">
            <v>Mine Water Treatment</v>
          </cell>
          <cell r="J1362" t="str">
            <v>Coal Authority Minewater Programme</v>
          </cell>
          <cell r="K1362">
            <v>38183</v>
          </cell>
          <cell r="M1362">
            <v>356105</v>
          </cell>
          <cell r="N1362">
            <v>403485</v>
          </cell>
          <cell r="O1362">
            <v>108</v>
          </cell>
          <cell r="P1362" t="str">
            <v>SD</v>
          </cell>
          <cell r="Q1362" t="str">
            <v>SD 56105 03485</v>
          </cell>
        </row>
        <row r="1363">
          <cell r="D1363">
            <v>151.1</v>
          </cell>
          <cell r="E1363" t="str">
            <v>Shaft</v>
          </cell>
          <cell r="F1363" t="str">
            <v>Monitoring</v>
          </cell>
          <cell r="G1363" t="str">
            <v>North West</v>
          </cell>
          <cell r="H1363" t="str">
            <v>Tyldersley Irwell Zone</v>
          </cell>
          <cell r="I1363" t="str">
            <v>Monitoring</v>
          </cell>
          <cell r="J1363" t="str">
            <v>Area Rising Minewater</v>
          </cell>
          <cell r="K1363">
            <v>35217</v>
          </cell>
          <cell r="L1363" t="str">
            <v>380400-002</v>
          </cell>
          <cell r="M1363">
            <v>380524</v>
          </cell>
          <cell r="N1363">
            <v>400609</v>
          </cell>
          <cell r="O1363">
            <v>109</v>
          </cell>
          <cell r="P1363" t="str">
            <v>SD</v>
          </cell>
          <cell r="Q1363" t="str">
            <v>SD 80524 00609</v>
          </cell>
        </row>
        <row r="1364">
          <cell r="D1364">
            <v>239.1</v>
          </cell>
          <cell r="E1364" t="str">
            <v>No.1 North Shaft</v>
          </cell>
          <cell r="F1364" t="str">
            <v>Monitoring</v>
          </cell>
          <cell r="G1364" t="str">
            <v>South Wales</v>
          </cell>
          <cell r="H1364" t="str">
            <v>Rhymney Valley</v>
          </cell>
          <cell r="I1364" t="str">
            <v>Monitoring</v>
          </cell>
          <cell r="J1364" t="str">
            <v>Area Rising Minewater</v>
          </cell>
          <cell r="K1364">
            <v>35643</v>
          </cell>
          <cell r="L1364" t="str">
            <v>315197-013</v>
          </cell>
          <cell r="M1364">
            <v>315642</v>
          </cell>
          <cell r="N1364">
            <v>197454</v>
          </cell>
          <cell r="O1364">
            <v>171</v>
          </cell>
          <cell r="P1364" t="str">
            <v>ST</v>
          </cell>
          <cell r="Q1364" t="str">
            <v>ST 15642 97454</v>
          </cell>
        </row>
        <row r="1365">
          <cell r="D1365">
            <v>239.2</v>
          </cell>
          <cell r="E1365" t="str">
            <v>No.2 South Shaft</v>
          </cell>
          <cell r="F1365" t="str">
            <v>Monitoring</v>
          </cell>
          <cell r="G1365" t="str">
            <v>South Wales</v>
          </cell>
          <cell r="H1365" t="str">
            <v>Rhymney Valley</v>
          </cell>
          <cell r="I1365" t="str">
            <v>Monitoring</v>
          </cell>
          <cell r="J1365" t="str">
            <v>Area Rising Minewater</v>
          </cell>
          <cell r="K1365">
            <v>35643</v>
          </cell>
          <cell r="L1365" t="str">
            <v>315197-020</v>
          </cell>
          <cell r="M1365">
            <v>315632</v>
          </cell>
          <cell r="N1365">
            <v>197426</v>
          </cell>
          <cell r="O1365">
            <v>171</v>
          </cell>
          <cell r="P1365" t="str">
            <v>ST</v>
          </cell>
          <cell r="Q1365" t="str">
            <v>ST 15632 97426</v>
          </cell>
        </row>
        <row r="1366">
          <cell r="D1366">
            <v>327.10000000000002</v>
          </cell>
          <cell r="E1366" t="str">
            <v>Drift borehole</v>
          </cell>
          <cell r="F1366" t="str">
            <v>Monitoring</v>
          </cell>
          <cell r="G1366" t="str">
            <v>South Wales</v>
          </cell>
          <cell r="H1366" t="str">
            <v>Upper Loughor Zone</v>
          </cell>
          <cell r="I1366" t="str">
            <v>Monitoring</v>
          </cell>
          <cell r="J1366" t="str">
            <v>Hazard H1548</v>
          </cell>
          <cell r="K1366">
            <v>36161</v>
          </cell>
          <cell r="M1366">
            <v>261073</v>
          </cell>
          <cell r="N1366">
            <v>213297</v>
          </cell>
          <cell r="O1366">
            <v>159</v>
          </cell>
          <cell r="P1366" t="str">
            <v>SN</v>
          </cell>
          <cell r="Q1366" t="str">
            <v>SN 61073 13297</v>
          </cell>
        </row>
        <row r="1367">
          <cell r="D1367">
            <v>347.1</v>
          </cell>
          <cell r="E1367" t="str">
            <v>North Shaft</v>
          </cell>
          <cell r="F1367" t="str">
            <v>Monitoring</v>
          </cell>
          <cell r="G1367" t="str">
            <v>South Wales</v>
          </cell>
          <cell r="H1367" t="str">
            <v>Upper Rhondda Fawr Valley</v>
          </cell>
          <cell r="I1367" t="str">
            <v>Public Safety</v>
          </cell>
          <cell r="J1367" t="str">
            <v>Hazard Area Investigation</v>
          </cell>
          <cell r="K1367">
            <v>36192</v>
          </cell>
          <cell r="L1367" t="str">
            <v>297195-003</v>
          </cell>
          <cell r="M1367">
            <v>297048</v>
          </cell>
          <cell r="N1367">
            <v>195855</v>
          </cell>
          <cell r="O1367">
            <v>170</v>
          </cell>
          <cell r="P1367" t="str">
            <v>SS</v>
          </cell>
          <cell r="Q1367" t="str">
            <v>SS 97048 95855</v>
          </cell>
        </row>
        <row r="1368">
          <cell r="D1368">
            <v>233.1</v>
          </cell>
          <cell r="E1368" t="str">
            <v>Upper Adit</v>
          </cell>
          <cell r="F1368" t="str">
            <v>Monitoring</v>
          </cell>
          <cell r="G1368" t="str">
            <v>South Wales</v>
          </cell>
          <cell r="H1368" t="str">
            <v>Morlais Valley</v>
          </cell>
          <cell r="I1368" t="str">
            <v>Monitoring</v>
          </cell>
          <cell r="J1368" t="str">
            <v>Former Licensed Mine Z15</v>
          </cell>
          <cell r="K1368">
            <v>35674</v>
          </cell>
          <cell r="L1368" t="str">
            <v>253209-009</v>
          </cell>
          <cell r="M1368">
            <v>253572</v>
          </cell>
          <cell r="N1368">
            <v>209412</v>
          </cell>
          <cell r="O1368">
            <v>159</v>
          </cell>
          <cell r="P1368" t="str">
            <v>SN</v>
          </cell>
          <cell r="Q1368" t="str">
            <v>SN 53572 09412</v>
          </cell>
        </row>
        <row r="1369">
          <cell r="D1369">
            <v>233.2</v>
          </cell>
          <cell r="E1369" t="str">
            <v>Lower Adit</v>
          </cell>
          <cell r="F1369" t="str">
            <v>Monitoring</v>
          </cell>
          <cell r="G1369" t="str">
            <v>South Wales</v>
          </cell>
          <cell r="H1369" t="str">
            <v>Morlais Valley</v>
          </cell>
          <cell r="I1369" t="str">
            <v>Monitoring</v>
          </cell>
          <cell r="J1369" t="str">
            <v>Former Licensed Mine Z15</v>
          </cell>
          <cell r="K1369">
            <v>35674</v>
          </cell>
          <cell r="L1369" t="str">
            <v>253209-010</v>
          </cell>
          <cell r="M1369">
            <v>253572</v>
          </cell>
          <cell r="N1369">
            <v>209422</v>
          </cell>
          <cell r="O1369">
            <v>159</v>
          </cell>
          <cell r="P1369" t="str">
            <v>SN</v>
          </cell>
          <cell r="Q1369" t="str">
            <v>SN 53572 09422</v>
          </cell>
        </row>
        <row r="1370">
          <cell r="D1370">
            <v>233.3</v>
          </cell>
          <cell r="E1370" t="str">
            <v>Lower Discharge</v>
          </cell>
          <cell r="F1370" t="str">
            <v>Monitoring</v>
          </cell>
          <cell r="G1370" t="str">
            <v>South Wales</v>
          </cell>
          <cell r="H1370" t="str">
            <v>Morlais Valley</v>
          </cell>
          <cell r="I1370" t="str">
            <v>Monitoring</v>
          </cell>
          <cell r="J1370" t="str">
            <v>Former Licensed Mine Z15</v>
          </cell>
          <cell r="K1370">
            <v>35674</v>
          </cell>
          <cell r="L1370" t="str">
            <v>253209-010 near</v>
          </cell>
          <cell r="M1370">
            <v>253567</v>
          </cell>
          <cell r="N1370">
            <v>209426</v>
          </cell>
          <cell r="O1370">
            <v>159</v>
          </cell>
          <cell r="P1370" t="str">
            <v>SN</v>
          </cell>
          <cell r="Q1370" t="str">
            <v>SN 53567 09426</v>
          </cell>
        </row>
        <row r="1371">
          <cell r="D1371">
            <v>64.099999999999994</v>
          </cell>
          <cell r="E1371" t="str">
            <v>Intake Drift</v>
          </cell>
          <cell r="F1371" t="str">
            <v>Monitoring</v>
          </cell>
          <cell r="G1371" t="str">
            <v>South Wales</v>
          </cell>
          <cell r="H1371" t="str">
            <v>Gwendraeth Valley</v>
          </cell>
          <cell r="I1371" t="str">
            <v>Monitoring</v>
          </cell>
          <cell r="J1371" t="str">
            <v>Cars</v>
          </cell>
          <cell r="K1371">
            <v>34608</v>
          </cell>
          <cell r="L1371" t="str">
            <v>249210-002</v>
          </cell>
          <cell r="M1371">
            <v>249430</v>
          </cell>
          <cell r="N1371">
            <v>210588</v>
          </cell>
          <cell r="O1371">
            <v>159</v>
          </cell>
          <cell r="P1371" t="str">
            <v>SN</v>
          </cell>
          <cell r="Q1371" t="str">
            <v>SN 49430 10588</v>
          </cell>
        </row>
        <row r="1372">
          <cell r="D1372">
            <v>64.2</v>
          </cell>
          <cell r="E1372" t="str">
            <v>Return Drift</v>
          </cell>
          <cell r="F1372" t="str">
            <v>Monitoring</v>
          </cell>
          <cell r="G1372" t="str">
            <v>South Wales</v>
          </cell>
          <cell r="H1372" t="str">
            <v>Gwendraeth Valley</v>
          </cell>
          <cell r="I1372" t="str">
            <v>Monitoring</v>
          </cell>
          <cell r="J1372" t="str">
            <v>Cars</v>
          </cell>
          <cell r="K1372">
            <v>34608</v>
          </cell>
          <cell r="L1372" t="str">
            <v>249210-016</v>
          </cell>
          <cell r="M1372">
            <v>249403</v>
          </cell>
          <cell r="N1372">
            <v>210573</v>
          </cell>
          <cell r="O1372">
            <v>159</v>
          </cell>
          <cell r="P1372" t="str">
            <v>SN</v>
          </cell>
          <cell r="Q1372" t="str">
            <v>SN 49403 10573</v>
          </cell>
        </row>
        <row r="1373">
          <cell r="D1373">
            <v>731.1</v>
          </cell>
          <cell r="E1373" t="str">
            <v xml:space="preserve">Pewfall rectangular sough shaft </v>
          </cell>
          <cell r="F1373" t="str">
            <v>Monitoring</v>
          </cell>
          <cell r="G1373" t="str">
            <v>North West</v>
          </cell>
          <cell r="H1373" t="str">
            <v>Bold-Haydock Zone</v>
          </cell>
          <cell r="I1373" t="str">
            <v>Monitoring</v>
          </cell>
          <cell r="J1373" t="str">
            <v>Area Rising Minewater</v>
          </cell>
          <cell r="K1373">
            <v>38929</v>
          </cell>
          <cell r="L1373" t="str">
            <v>355398-014</v>
          </cell>
          <cell r="M1373">
            <v>355130</v>
          </cell>
          <cell r="N1373">
            <v>398420</v>
          </cell>
          <cell r="O1373">
            <v>108</v>
          </cell>
          <cell r="P1373" t="str">
            <v>SJ</v>
          </cell>
          <cell r="Q1373" t="str">
            <v>SJ 55130 98420</v>
          </cell>
        </row>
        <row r="1374">
          <cell r="D1374">
            <v>731.2</v>
          </cell>
          <cell r="E1374" t="str">
            <v>Pewfall circular sough shaft</v>
          </cell>
          <cell r="F1374" t="str">
            <v>Monitoring</v>
          </cell>
          <cell r="G1374" t="str">
            <v>North West</v>
          </cell>
          <cell r="H1374" t="str">
            <v>Bold-Haydock Zone</v>
          </cell>
          <cell r="I1374" t="str">
            <v>Monitoring</v>
          </cell>
          <cell r="J1374" t="str">
            <v>Area Rising Minewater</v>
          </cell>
          <cell r="K1374">
            <v>38929</v>
          </cell>
          <cell r="L1374" t="str">
            <v>355398-015</v>
          </cell>
          <cell r="M1374">
            <v>355150</v>
          </cell>
          <cell r="N1374">
            <v>398380</v>
          </cell>
          <cell r="O1374">
            <v>108</v>
          </cell>
          <cell r="P1374" t="str">
            <v>SJ</v>
          </cell>
          <cell r="Q1374" t="str">
            <v>SJ 55150 98380</v>
          </cell>
        </row>
        <row r="1375">
          <cell r="D1375">
            <v>435.1</v>
          </cell>
          <cell r="E1375" t="str">
            <v>North Shaft</v>
          </cell>
          <cell r="F1375" t="str">
            <v>Monitoring</v>
          </cell>
          <cell r="G1375" t="str">
            <v>Yorkshire</v>
          </cell>
          <cell r="H1375" t="str">
            <v>Yorkshire Zone 1</v>
          </cell>
          <cell r="I1375" t="str">
            <v>Monitoring</v>
          </cell>
          <cell r="J1375" t="str">
            <v>Hazard H2151</v>
          </cell>
          <cell r="K1375">
            <v>36658</v>
          </cell>
          <cell r="L1375" t="str">
            <v>426420-005</v>
          </cell>
          <cell r="M1375">
            <v>426925</v>
          </cell>
          <cell r="N1375">
            <v>420751</v>
          </cell>
          <cell r="O1375">
            <v>104</v>
          </cell>
          <cell r="P1375" t="str">
            <v>SE</v>
          </cell>
          <cell r="Q1375" t="str">
            <v>SE 26925 20751</v>
          </cell>
        </row>
        <row r="1376">
          <cell r="D1376">
            <v>435.2</v>
          </cell>
          <cell r="E1376" t="str">
            <v>Central Shaft</v>
          </cell>
          <cell r="F1376" t="str">
            <v>Monitoring</v>
          </cell>
          <cell r="G1376" t="str">
            <v>Yorkshire</v>
          </cell>
          <cell r="H1376" t="str">
            <v>Yorkshire Zone 1</v>
          </cell>
          <cell r="I1376" t="str">
            <v>Monitoring</v>
          </cell>
          <cell r="J1376" t="str">
            <v>Hazard H2151</v>
          </cell>
          <cell r="K1376">
            <v>36658</v>
          </cell>
          <cell r="L1376" t="str">
            <v>426420-004</v>
          </cell>
          <cell r="M1376">
            <v>426928</v>
          </cell>
          <cell r="N1376">
            <v>420735</v>
          </cell>
          <cell r="O1376">
            <v>104</v>
          </cell>
          <cell r="P1376" t="str">
            <v>SE</v>
          </cell>
          <cell r="Q1376" t="str">
            <v>SE 26928 20735</v>
          </cell>
        </row>
        <row r="1377">
          <cell r="D1377">
            <v>435.3</v>
          </cell>
          <cell r="E1377" t="str">
            <v>South Shaft</v>
          </cell>
          <cell r="F1377" t="str">
            <v>Monitoring</v>
          </cell>
          <cell r="G1377" t="str">
            <v>Yorkshire</v>
          </cell>
          <cell r="H1377" t="str">
            <v>Yorkshire Zone 1</v>
          </cell>
          <cell r="I1377" t="str">
            <v>Monitoring</v>
          </cell>
          <cell r="J1377" t="str">
            <v>Hazard H2151</v>
          </cell>
          <cell r="K1377">
            <v>36658</v>
          </cell>
          <cell r="L1377" t="str">
            <v>426420-003</v>
          </cell>
          <cell r="M1377">
            <v>426931</v>
          </cell>
          <cell r="N1377">
            <v>420723</v>
          </cell>
          <cell r="O1377">
            <v>104</v>
          </cell>
          <cell r="P1377" t="str">
            <v>SE</v>
          </cell>
          <cell r="Q1377" t="str">
            <v>SE 26931 20723</v>
          </cell>
        </row>
        <row r="1378">
          <cell r="D1378">
            <v>291.10000000000002</v>
          </cell>
          <cell r="E1378" t="str">
            <v>No.1 Shaft</v>
          </cell>
          <cell r="F1378" t="str">
            <v>Monitoring</v>
          </cell>
          <cell r="G1378" t="str">
            <v>Yorkshire</v>
          </cell>
          <cell r="H1378" t="str">
            <v>Yorkshire Zone 5</v>
          </cell>
          <cell r="I1378" t="str">
            <v>Monitoring</v>
          </cell>
          <cell r="J1378" t="str">
            <v>Former British Coal Monitoring Site</v>
          </cell>
          <cell r="K1378">
            <v>36069</v>
          </cell>
          <cell r="L1378" t="str">
            <v>435405-006  or  435405-005</v>
          </cell>
          <cell r="M1378">
            <v>435651</v>
          </cell>
          <cell r="N1378">
            <v>405514</v>
          </cell>
          <cell r="O1378">
            <v>111</v>
          </cell>
          <cell r="P1378" t="str">
            <v>SE</v>
          </cell>
          <cell r="Q1378" t="str">
            <v>SE 35651 05514</v>
          </cell>
        </row>
        <row r="1379">
          <cell r="D1379">
            <v>785.1</v>
          </cell>
          <cell r="E1379" t="str">
            <v>Five Foot Seam Borhole</v>
          </cell>
          <cell r="F1379" t="str">
            <v>Monitoring</v>
          </cell>
          <cell r="G1379" t="str">
            <v>Scotland</v>
          </cell>
          <cell r="H1379" t="str">
            <v>Mid Lothian</v>
          </cell>
          <cell r="I1379" t="str">
            <v>Monitoring</v>
          </cell>
          <cell r="J1379" t="str">
            <v>PSS hazards</v>
          </cell>
          <cell r="K1379">
            <v>41410</v>
          </cell>
          <cell r="M1379">
            <v>335180</v>
          </cell>
          <cell r="N1379">
            <v>671600</v>
          </cell>
          <cell r="O1379">
            <v>108</v>
          </cell>
          <cell r="P1379" t="str">
            <v>NS</v>
          </cell>
          <cell r="Q1379" t="str">
            <v>NS 35180 71600</v>
          </cell>
        </row>
        <row r="1380">
          <cell r="D1380">
            <v>770.1</v>
          </cell>
          <cell r="E1380" t="str">
            <v>Deep Hard Borehole</v>
          </cell>
          <cell r="F1380" t="str">
            <v>Monitoring</v>
          </cell>
          <cell r="G1380" t="str">
            <v>East Midlands</v>
          </cell>
          <cell r="H1380" t="str">
            <v>South Notts</v>
          </cell>
          <cell r="I1380" t="str">
            <v>Monitoring</v>
          </cell>
          <cell r="J1380" t="str">
            <v>Area Rising</v>
          </cell>
          <cell r="K1380">
            <v>40676</v>
          </cell>
          <cell r="M1380">
            <v>445121</v>
          </cell>
          <cell r="N1380">
            <v>355244</v>
          </cell>
          <cell r="O1380">
            <v>128</v>
          </cell>
          <cell r="P1380" t="str">
            <v>SK</v>
          </cell>
          <cell r="Q1380" t="str">
            <v>SK 45121 55244</v>
          </cell>
        </row>
        <row r="1381">
          <cell r="D1381">
            <v>602.1</v>
          </cell>
          <cell r="E1381" t="str">
            <v>B/H</v>
          </cell>
          <cell r="F1381" t="str">
            <v>Monitoring</v>
          </cell>
          <cell r="G1381" t="str">
            <v>Scotland</v>
          </cell>
          <cell r="H1381" t="str">
            <v>Clackmannan</v>
          </cell>
          <cell r="I1381" t="str">
            <v>Monitoring</v>
          </cell>
          <cell r="J1381" t="str">
            <v>Area Rising Minewater</v>
          </cell>
          <cell r="K1381">
            <v>37641</v>
          </cell>
          <cell r="M1381">
            <v>297646</v>
          </cell>
          <cell r="N1381">
            <v>692960</v>
          </cell>
          <cell r="O1381">
            <v>58</v>
          </cell>
          <cell r="P1381" t="str">
            <v>NS</v>
          </cell>
          <cell r="Q1381" t="str">
            <v>NS 97646 92960</v>
          </cell>
        </row>
        <row r="1382">
          <cell r="D1382">
            <v>409.1</v>
          </cell>
          <cell r="E1382" t="str">
            <v>New Adit</v>
          </cell>
          <cell r="F1382" t="str">
            <v>Passive</v>
          </cell>
          <cell r="G1382" t="str">
            <v>Scotland</v>
          </cell>
          <cell r="H1382" t="str">
            <v>Central Fife</v>
          </cell>
          <cell r="I1382" t="str">
            <v>Monitoring</v>
          </cell>
          <cell r="J1382" t="str">
            <v>Hazard H1825</v>
          </cell>
          <cell r="K1382">
            <v>36342</v>
          </cell>
          <cell r="M1382">
            <v>306200</v>
          </cell>
          <cell r="N1382">
            <v>685700</v>
          </cell>
          <cell r="O1382">
            <v>65</v>
          </cell>
          <cell r="P1382" t="str">
            <v>NT</v>
          </cell>
          <cell r="Q1382" t="str">
            <v>NT 06200 85700</v>
          </cell>
        </row>
        <row r="1383">
          <cell r="D1383">
            <v>409.2</v>
          </cell>
          <cell r="E1383" t="str">
            <v>Issue Re-Entry</v>
          </cell>
          <cell r="F1383" t="str">
            <v>Passive</v>
          </cell>
          <cell r="G1383" t="str">
            <v>Scotland</v>
          </cell>
          <cell r="H1383" t="str">
            <v>Central Fife</v>
          </cell>
          <cell r="I1383" t="str">
            <v>Monitoring</v>
          </cell>
          <cell r="J1383" t="str">
            <v>Hazard H1825</v>
          </cell>
          <cell r="K1383">
            <v>36342</v>
          </cell>
          <cell r="M1383">
            <v>306500</v>
          </cell>
          <cell r="N1383">
            <v>686100</v>
          </cell>
          <cell r="O1383">
            <v>65</v>
          </cell>
          <cell r="P1383" t="str">
            <v>NT</v>
          </cell>
          <cell r="Q1383" t="str">
            <v>NT 06500 86100</v>
          </cell>
        </row>
        <row r="1384">
          <cell r="D1384">
            <v>409.3</v>
          </cell>
          <cell r="E1384" t="str">
            <v>Surface Issue</v>
          </cell>
          <cell r="F1384" t="str">
            <v>Passive</v>
          </cell>
          <cell r="G1384" t="str">
            <v>Scotland</v>
          </cell>
          <cell r="H1384" t="str">
            <v>Central Fife</v>
          </cell>
          <cell r="I1384" t="str">
            <v>Monitoring</v>
          </cell>
          <cell r="J1384" t="str">
            <v>Hazard H1825</v>
          </cell>
          <cell r="K1384">
            <v>36342</v>
          </cell>
          <cell r="M1384">
            <v>306600</v>
          </cell>
          <cell r="N1384">
            <v>686400</v>
          </cell>
          <cell r="O1384">
            <v>65</v>
          </cell>
          <cell r="P1384" t="str">
            <v>NT</v>
          </cell>
          <cell r="Q1384" t="str">
            <v>NT 06600 86400</v>
          </cell>
        </row>
        <row r="1385">
          <cell r="D1385">
            <v>409.4</v>
          </cell>
          <cell r="E1385" t="str">
            <v>MWTS Inlet</v>
          </cell>
          <cell r="F1385" t="str">
            <v>Passive</v>
          </cell>
          <cell r="G1385" t="str">
            <v>Scotland</v>
          </cell>
          <cell r="H1385" t="str">
            <v>Central Fife</v>
          </cell>
          <cell r="I1385" t="str">
            <v>Monitoring</v>
          </cell>
          <cell r="K1385">
            <v>40544</v>
          </cell>
          <cell r="M1385">
            <v>306270</v>
          </cell>
          <cell r="N1385">
            <v>685890</v>
          </cell>
          <cell r="O1385">
            <v>65</v>
          </cell>
          <cell r="P1385" t="str">
            <v>NT</v>
          </cell>
          <cell r="Q1385" t="str">
            <v>NT 06270 85890</v>
          </cell>
        </row>
        <row r="1386">
          <cell r="D1386">
            <v>409.5</v>
          </cell>
          <cell r="E1386" t="str">
            <v>Treatment Scheme</v>
          </cell>
          <cell r="F1386" t="str">
            <v>Passive</v>
          </cell>
          <cell r="G1386" t="str">
            <v>Scotland</v>
          </cell>
          <cell r="H1386" t="str">
            <v>Central Fife</v>
          </cell>
          <cell r="I1386" t="str">
            <v>Monitoring</v>
          </cell>
          <cell r="K1386">
            <v>40544</v>
          </cell>
          <cell r="M1386">
            <v>306600</v>
          </cell>
          <cell r="N1386">
            <v>686400</v>
          </cell>
          <cell r="O1386">
            <v>65</v>
          </cell>
          <cell r="P1386" t="str">
            <v>NT</v>
          </cell>
          <cell r="Q1386" t="str">
            <v>NT 06600 86400</v>
          </cell>
        </row>
        <row r="1387">
          <cell r="D1387">
            <v>409.6</v>
          </cell>
          <cell r="E1387" t="str">
            <v>Consented Discharge</v>
          </cell>
          <cell r="F1387" t="str">
            <v>Passive</v>
          </cell>
          <cell r="G1387" t="str">
            <v>Scotland</v>
          </cell>
          <cell r="H1387" t="str">
            <v>Central Fife</v>
          </cell>
          <cell r="I1387" t="str">
            <v>Monitoring</v>
          </cell>
          <cell r="K1387">
            <v>40544</v>
          </cell>
          <cell r="M1387">
            <v>306130</v>
          </cell>
          <cell r="N1387">
            <v>685690</v>
          </cell>
          <cell r="O1387">
            <v>65</v>
          </cell>
          <cell r="P1387" t="str">
            <v>NT</v>
          </cell>
          <cell r="Q1387" t="str">
            <v>NT 06130 85690</v>
          </cell>
        </row>
        <row r="1388">
          <cell r="D1388">
            <v>409.7</v>
          </cell>
          <cell r="E1388" t="str">
            <v>Reed Bed 1 West Outlet</v>
          </cell>
          <cell r="F1388" t="str">
            <v>Passive</v>
          </cell>
          <cell r="G1388" t="str">
            <v>Scotland</v>
          </cell>
          <cell r="H1388" t="str">
            <v>Central Fife</v>
          </cell>
          <cell r="I1388" t="str">
            <v>Monitoring</v>
          </cell>
          <cell r="K1388">
            <v>40544</v>
          </cell>
          <cell r="M1388">
            <v>306055</v>
          </cell>
          <cell r="N1388">
            <v>685750</v>
          </cell>
          <cell r="O1388">
            <v>65</v>
          </cell>
          <cell r="P1388" t="str">
            <v>NT</v>
          </cell>
          <cell r="Q1388" t="str">
            <v>NT 06055 85750</v>
          </cell>
        </row>
        <row r="1389">
          <cell r="D1389">
            <v>409.8</v>
          </cell>
          <cell r="E1389" t="str">
            <v>Reed Bed 2 East Outlet</v>
          </cell>
          <cell r="F1389" t="str">
            <v>Passive</v>
          </cell>
          <cell r="G1389" t="str">
            <v>Scotland</v>
          </cell>
          <cell r="H1389" t="str">
            <v>Central Fife</v>
          </cell>
          <cell r="I1389" t="str">
            <v>Monitoring</v>
          </cell>
          <cell r="K1389">
            <v>40544</v>
          </cell>
          <cell r="M1389">
            <v>306115</v>
          </cell>
          <cell r="N1389">
            <v>685725</v>
          </cell>
          <cell r="O1389">
            <v>65</v>
          </cell>
          <cell r="P1389" t="str">
            <v>NT</v>
          </cell>
          <cell r="Q1389" t="str">
            <v>NT 06115 85725</v>
          </cell>
        </row>
        <row r="1390">
          <cell r="D1390">
            <v>765.1</v>
          </cell>
          <cell r="E1390" t="str">
            <v>Knockhouse Hopper Shaft</v>
          </cell>
          <cell r="F1390" t="str">
            <v>Monitoring</v>
          </cell>
          <cell r="G1390" t="str">
            <v>Scotland</v>
          </cell>
          <cell r="H1390" t="str">
            <v>Central Fife</v>
          </cell>
          <cell r="I1390" t="str">
            <v>Monitoring</v>
          </cell>
          <cell r="J1390" t="str">
            <v>Investigation of Day Level</v>
          </cell>
          <cell r="K1390">
            <v>40473</v>
          </cell>
          <cell r="L1390" t="str">
            <v>306687-012</v>
          </cell>
          <cell r="M1390">
            <v>306624</v>
          </cell>
          <cell r="N1390">
            <v>687538</v>
          </cell>
          <cell r="O1390">
            <v>65</v>
          </cell>
          <cell r="P1390" t="str">
            <v>NT</v>
          </cell>
          <cell r="Q1390" t="str">
            <v>NT 06624 87538</v>
          </cell>
        </row>
        <row r="1391">
          <cell r="D1391">
            <v>765.2</v>
          </cell>
          <cell r="E1391" t="str">
            <v>Success Shaft</v>
          </cell>
          <cell r="F1391" t="str">
            <v>Monitoring</v>
          </cell>
          <cell r="G1391" t="str">
            <v>Scotland</v>
          </cell>
          <cell r="H1391" t="str">
            <v>Central Fife</v>
          </cell>
          <cell r="I1391" t="str">
            <v>Monitoring</v>
          </cell>
          <cell r="J1391" t="str">
            <v>Investigation of Day Level</v>
          </cell>
          <cell r="K1391">
            <v>40473</v>
          </cell>
          <cell r="L1391" t="str">
            <v>307687-001</v>
          </cell>
          <cell r="M1391">
            <v>307307</v>
          </cell>
          <cell r="N1391">
            <v>687852</v>
          </cell>
          <cell r="O1391">
            <v>65</v>
          </cell>
          <cell r="P1391" t="str">
            <v>NT</v>
          </cell>
          <cell r="Q1391" t="str">
            <v>NT 07307 87852</v>
          </cell>
        </row>
        <row r="1392">
          <cell r="D1392">
            <v>322.10000000000002</v>
          </cell>
          <cell r="E1392" t="str">
            <v>Discharge</v>
          </cell>
          <cell r="F1392" t="str">
            <v>Monitoring</v>
          </cell>
          <cell r="G1392" t="str">
            <v>South Wales</v>
          </cell>
          <cell r="H1392" t="str">
            <v>Upper Cynon Valley</v>
          </cell>
          <cell r="I1392" t="str">
            <v>Public Safety</v>
          </cell>
          <cell r="J1392" t="str">
            <v>Hazard E568</v>
          </cell>
          <cell r="K1392">
            <v>36161</v>
          </cell>
          <cell r="M1392">
            <v>301086</v>
          </cell>
          <cell r="N1392">
            <v>202674</v>
          </cell>
          <cell r="O1392">
            <v>170</v>
          </cell>
          <cell r="P1392" t="str">
            <v>SO</v>
          </cell>
          <cell r="Q1392" t="str">
            <v>SO 01086 02674</v>
          </cell>
        </row>
        <row r="1393">
          <cell r="D1393">
            <v>135.1</v>
          </cell>
          <cell r="E1393" t="str">
            <v>No.1 Shaft</v>
          </cell>
          <cell r="F1393" t="str">
            <v>Active - Passive (Chemical Addition</v>
          </cell>
          <cell r="G1393" t="str">
            <v>Scotland</v>
          </cell>
          <cell r="H1393" t="str">
            <v>River Almond Valley</v>
          </cell>
          <cell r="I1393" t="str">
            <v>Mine Water Treatment</v>
          </cell>
          <cell r="J1393" t="str">
            <v>Cars</v>
          </cell>
          <cell r="K1393">
            <v>34973</v>
          </cell>
          <cell r="L1393" t="str">
            <v>293663-003</v>
          </cell>
          <cell r="M1393">
            <v>293410</v>
          </cell>
          <cell r="N1393">
            <v>663992</v>
          </cell>
          <cell r="O1393">
            <v>65</v>
          </cell>
          <cell r="P1393" t="str">
            <v>NS</v>
          </cell>
          <cell r="Q1393" t="str">
            <v>NS 93410 63992</v>
          </cell>
        </row>
        <row r="1394">
          <cell r="D1394">
            <v>135.15</v>
          </cell>
          <cell r="E1394" t="str">
            <v xml:space="preserve">Settlement Pond 1 Inlet </v>
          </cell>
          <cell r="F1394" t="str">
            <v>Active - Passive (Chemical Addition</v>
          </cell>
          <cell r="G1394" t="str">
            <v>Scotland</v>
          </cell>
          <cell r="H1394" t="str">
            <v>River Almond Valley</v>
          </cell>
          <cell r="I1394" t="str">
            <v>Mine Water Treatment</v>
          </cell>
          <cell r="J1394" t="str">
            <v>Cars</v>
          </cell>
          <cell r="K1394">
            <v>42439</v>
          </cell>
          <cell r="M1394">
            <v>293600</v>
          </cell>
          <cell r="N1394">
            <v>664060</v>
          </cell>
          <cell r="O1394">
            <v>65</v>
          </cell>
          <cell r="P1394" t="str">
            <v>NS</v>
          </cell>
          <cell r="Q1394" t="str">
            <v>NS 93600 64060</v>
          </cell>
        </row>
        <row r="1395">
          <cell r="D1395">
            <v>135.19999999999999</v>
          </cell>
          <cell r="E1395" t="str">
            <v>Lagoons + Drying Bed</v>
          </cell>
          <cell r="F1395" t="str">
            <v>Active - Passive (Chemical Addition</v>
          </cell>
          <cell r="G1395" t="str">
            <v>Scotland</v>
          </cell>
          <cell r="H1395" t="str">
            <v>River Almond Valley</v>
          </cell>
          <cell r="I1395" t="str">
            <v>Mine Water Treatment</v>
          </cell>
          <cell r="J1395" t="str">
            <v>Cars</v>
          </cell>
          <cell r="K1395">
            <v>34973</v>
          </cell>
          <cell r="M1395">
            <v>293680</v>
          </cell>
          <cell r="N1395">
            <v>664030</v>
          </cell>
          <cell r="O1395">
            <v>65</v>
          </cell>
          <cell r="P1395" t="str">
            <v>NS</v>
          </cell>
          <cell r="Q1395" t="str">
            <v>NS 93680 64030</v>
          </cell>
        </row>
        <row r="1396">
          <cell r="D1396">
            <v>135.30000000000001</v>
          </cell>
          <cell r="E1396" t="str">
            <v>Reed Bed</v>
          </cell>
          <cell r="F1396" t="str">
            <v>Active - Passive (Chemical Addition</v>
          </cell>
          <cell r="G1396" t="str">
            <v>Scotland</v>
          </cell>
          <cell r="H1396" t="str">
            <v>River Almond Valley</v>
          </cell>
          <cell r="I1396" t="str">
            <v>Mine Water Treatment</v>
          </cell>
          <cell r="J1396" t="str">
            <v>Cars</v>
          </cell>
          <cell r="K1396">
            <v>34973</v>
          </cell>
          <cell r="M1396">
            <v>293900</v>
          </cell>
          <cell r="N1396">
            <v>663950</v>
          </cell>
          <cell r="O1396">
            <v>65</v>
          </cell>
          <cell r="P1396" t="str">
            <v>NS</v>
          </cell>
          <cell r="Q1396" t="str">
            <v>NS 93900 63950</v>
          </cell>
        </row>
        <row r="1397">
          <cell r="D1397">
            <v>135.4</v>
          </cell>
          <cell r="E1397" t="str">
            <v>Consented Discharge</v>
          </cell>
          <cell r="F1397" t="str">
            <v>Active - Passive (Chemical Addition</v>
          </cell>
          <cell r="G1397" t="str">
            <v>Scotland</v>
          </cell>
          <cell r="H1397" t="str">
            <v>River Almond Valley</v>
          </cell>
          <cell r="I1397" t="str">
            <v>Mine Water Treatment</v>
          </cell>
          <cell r="J1397" t="str">
            <v>Cars</v>
          </cell>
          <cell r="K1397">
            <v>34973</v>
          </cell>
          <cell r="M1397">
            <v>293905</v>
          </cell>
          <cell r="N1397">
            <v>663985</v>
          </cell>
          <cell r="O1397">
            <v>65</v>
          </cell>
          <cell r="P1397" t="str">
            <v>NS</v>
          </cell>
          <cell r="Q1397" t="str">
            <v>NS 93905 63985</v>
          </cell>
        </row>
        <row r="1398">
          <cell r="D1398">
            <v>135.5</v>
          </cell>
          <cell r="E1398" t="str">
            <v>Settlement Pond 1 Out</v>
          </cell>
          <cell r="F1398" t="str">
            <v>Active - Passive (Chemical Addition</v>
          </cell>
          <cell r="G1398" t="str">
            <v>Scotland</v>
          </cell>
          <cell r="H1398" t="str">
            <v>River Almond Valley</v>
          </cell>
          <cell r="I1398" t="str">
            <v>Mine Water Treatment</v>
          </cell>
          <cell r="J1398" t="str">
            <v>Cars</v>
          </cell>
          <cell r="M1398">
            <v>293640</v>
          </cell>
          <cell r="N1398">
            <v>664030</v>
          </cell>
          <cell r="P1398" t="str">
            <v>NS</v>
          </cell>
          <cell r="Q1398" t="str">
            <v>NS 93640 64030</v>
          </cell>
        </row>
        <row r="1399">
          <cell r="D1399">
            <v>135.6</v>
          </cell>
          <cell r="E1399" t="str">
            <v>Settlement Pond 2 Out</v>
          </cell>
          <cell r="F1399" t="str">
            <v>Active - Passive (Chemical Addition</v>
          </cell>
          <cell r="G1399" t="str">
            <v>Scotland</v>
          </cell>
          <cell r="H1399" t="str">
            <v>River Almond Valley</v>
          </cell>
          <cell r="I1399" t="str">
            <v>Mine Water Treatment</v>
          </cell>
          <cell r="J1399" t="str">
            <v>Cars</v>
          </cell>
          <cell r="M1399">
            <v>293640</v>
          </cell>
          <cell r="N1399">
            <v>664030</v>
          </cell>
          <cell r="P1399" t="str">
            <v>NS</v>
          </cell>
          <cell r="Q1399" t="str">
            <v>NS 93640 64030</v>
          </cell>
        </row>
        <row r="1400">
          <cell r="D1400">
            <v>135.69999999999999</v>
          </cell>
          <cell r="E1400" t="str">
            <v>Sludge Drying Bed</v>
          </cell>
          <cell r="F1400" t="str">
            <v>Active - Passive (Chemical Addition</v>
          </cell>
          <cell r="G1400" t="str">
            <v>Scotland</v>
          </cell>
          <cell r="H1400" t="str">
            <v>River Almond Valley</v>
          </cell>
          <cell r="I1400" t="str">
            <v>Mine Water Treatment</v>
          </cell>
          <cell r="J1400" t="str">
            <v>Cars</v>
          </cell>
        </row>
        <row r="1401">
          <cell r="D1401">
            <v>384.1</v>
          </cell>
          <cell r="E1401" t="str">
            <v>Discharge</v>
          </cell>
          <cell r="F1401" t="str">
            <v>Monitoring</v>
          </cell>
          <cell r="G1401" t="str">
            <v>North East</v>
          </cell>
          <cell r="H1401" t="str">
            <v>Derwent Valley</v>
          </cell>
          <cell r="I1401" t="str">
            <v>Monitoring</v>
          </cell>
          <cell r="J1401" t="str">
            <v>Area Rising Minewater</v>
          </cell>
          <cell r="K1401">
            <v>36251</v>
          </cell>
          <cell r="L1401" t="str">
            <v>415555-002 near</v>
          </cell>
          <cell r="M1401">
            <v>415156</v>
          </cell>
          <cell r="N1401">
            <v>555228</v>
          </cell>
          <cell r="O1401">
            <v>88</v>
          </cell>
          <cell r="P1401" t="str">
            <v>NZ</v>
          </cell>
          <cell r="Q1401" t="str">
            <v>NZ 15156 55228</v>
          </cell>
        </row>
        <row r="1402">
          <cell r="D1402">
            <v>684.1</v>
          </cell>
          <cell r="E1402" t="str">
            <v>Bute Level Discharge in river culvert</v>
          </cell>
          <cell r="F1402" t="str">
            <v>Monitoring</v>
          </cell>
          <cell r="G1402" t="str">
            <v>South Wales</v>
          </cell>
          <cell r="H1402" t="str">
            <v>Rhymney Valley</v>
          </cell>
          <cell r="I1402" t="str">
            <v>Design Mine Water Treatment</v>
          </cell>
          <cell r="J1402" t="str">
            <v>Public Safety</v>
          </cell>
          <cell r="K1402">
            <v>38299</v>
          </cell>
          <cell r="L1402" t="str">
            <v>311206-017</v>
          </cell>
          <cell r="M1402">
            <v>311590</v>
          </cell>
          <cell r="N1402">
            <v>206660</v>
          </cell>
          <cell r="O1402">
            <v>161</v>
          </cell>
          <cell r="P1402" t="str">
            <v>SO</v>
          </cell>
          <cell r="Q1402" t="str">
            <v>SO 11590 06660</v>
          </cell>
        </row>
        <row r="1403">
          <cell r="D1403">
            <v>684.2</v>
          </cell>
          <cell r="E1403" t="str">
            <v>River Rhymney Culvert outflow Access</v>
          </cell>
          <cell r="F1403" t="str">
            <v>Monitoring</v>
          </cell>
          <cell r="G1403" t="str">
            <v>South Wales</v>
          </cell>
          <cell r="H1403" t="str">
            <v>Rhymney Valley</v>
          </cell>
          <cell r="I1403" t="str">
            <v>Design Mine Water Treatment</v>
          </cell>
          <cell r="J1403" t="str">
            <v>Public Safety</v>
          </cell>
          <cell r="K1403">
            <v>38299</v>
          </cell>
          <cell r="M1403">
            <v>311627</v>
          </cell>
          <cell r="N1403">
            <v>206451</v>
          </cell>
          <cell r="O1403">
            <v>161</v>
          </cell>
          <cell r="P1403" t="str">
            <v>SO</v>
          </cell>
          <cell r="Q1403" t="str">
            <v>SO 11627 06451</v>
          </cell>
        </row>
        <row r="1404">
          <cell r="D1404">
            <v>257.10000000000002</v>
          </cell>
          <cell r="E1404" t="str">
            <v>Discharge</v>
          </cell>
          <cell r="F1404" t="str">
            <v>Monitoring</v>
          </cell>
          <cell r="G1404" t="str">
            <v>South Wales</v>
          </cell>
          <cell r="H1404" t="str">
            <v>Gwendraeth Valley</v>
          </cell>
          <cell r="I1404" t="str">
            <v>Monitoring</v>
          </cell>
          <cell r="J1404" t="str">
            <v>Request By Ea E524</v>
          </cell>
          <cell r="K1404">
            <v>35855</v>
          </cell>
          <cell r="L1404" t="str">
            <v>250211-023</v>
          </cell>
          <cell r="M1404">
            <v>250133</v>
          </cell>
          <cell r="N1404">
            <v>211198</v>
          </cell>
          <cell r="O1404">
            <v>159</v>
          </cell>
          <cell r="P1404" t="str">
            <v>SN</v>
          </cell>
          <cell r="Q1404" t="str">
            <v>SN 50133 11198</v>
          </cell>
        </row>
        <row r="1405">
          <cell r="D1405">
            <v>256.10000000000002</v>
          </cell>
          <cell r="E1405" t="str">
            <v>Adit Manhole</v>
          </cell>
          <cell r="F1405" t="str">
            <v>Monitoring</v>
          </cell>
          <cell r="G1405" t="str">
            <v>South Wales</v>
          </cell>
          <cell r="H1405" t="str">
            <v>Gwendraeth Valley</v>
          </cell>
          <cell r="I1405" t="str">
            <v>Public Safety</v>
          </cell>
          <cell r="J1405" t="str">
            <v>Hazard H364</v>
          </cell>
          <cell r="K1405">
            <v>35855</v>
          </cell>
          <cell r="L1405" t="str">
            <v>249210-003 near</v>
          </cell>
          <cell r="M1405">
            <v>249967</v>
          </cell>
          <cell r="N1405">
            <v>210928</v>
          </cell>
          <cell r="O1405">
            <v>159</v>
          </cell>
          <cell r="P1405" t="str">
            <v>SN</v>
          </cell>
          <cell r="Q1405" t="str">
            <v>SN 49967 10928</v>
          </cell>
        </row>
        <row r="1406">
          <cell r="D1406">
            <v>256.2</v>
          </cell>
          <cell r="E1406" t="str">
            <v>Discharge</v>
          </cell>
          <cell r="F1406" t="str">
            <v>Monitoring</v>
          </cell>
          <cell r="G1406" t="str">
            <v>South Wales</v>
          </cell>
          <cell r="H1406" t="str">
            <v>Gwendraeth Valley</v>
          </cell>
          <cell r="I1406" t="str">
            <v>Public Safety</v>
          </cell>
          <cell r="J1406" t="str">
            <v>Hazard H364</v>
          </cell>
          <cell r="K1406">
            <v>35855</v>
          </cell>
          <cell r="L1406" t="str">
            <v>249210-003</v>
          </cell>
          <cell r="M1406">
            <v>249959</v>
          </cell>
          <cell r="N1406">
            <v>210978</v>
          </cell>
          <cell r="O1406">
            <v>159</v>
          </cell>
          <cell r="P1406" t="str">
            <v>SN</v>
          </cell>
          <cell r="Q1406" t="str">
            <v>SN 49959 10978</v>
          </cell>
        </row>
        <row r="1407">
          <cell r="D1407">
            <v>288.10000000000002</v>
          </cell>
          <cell r="E1407" t="str">
            <v>Adit</v>
          </cell>
          <cell r="F1407" t="str">
            <v>Monitoring</v>
          </cell>
          <cell r="G1407" t="str">
            <v>South Wales</v>
          </cell>
          <cell r="H1407" t="str">
            <v>Taff Valley</v>
          </cell>
          <cell r="I1407" t="str">
            <v>Public Safety</v>
          </cell>
          <cell r="J1407" t="str">
            <v>Area Rising Minewater</v>
          </cell>
          <cell r="K1407">
            <v>36039</v>
          </cell>
          <cell r="L1407" t="str">
            <v>306202-043</v>
          </cell>
          <cell r="M1407">
            <v>306785</v>
          </cell>
          <cell r="N1407">
            <v>202410</v>
          </cell>
          <cell r="O1407">
            <v>170</v>
          </cell>
          <cell r="P1407" t="str">
            <v>SO</v>
          </cell>
          <cell r="Q1407" t="str">
            <v>SO 06785 02410</v>
          </cell>
        </row>
        <row r="1408">
          <cell r="D1408">
            <v>288.2</v>
          </cell>
          <cell r="E1408" t="str">
            <v>Discharge</v>
          </cell>
          <cell r="F1408" t="str">
            <v>Monitoring</v>
          </cell>
          <cell r="G1408" t="str">
            <v>South Wales</v>
          </cell>
          <cell r="H1408" t="str">
            <v>Taff Valley</v>
          </cell>
          <cell r="I1408" t="str">
            <v>Public Safety</v>
          </cell>
          <cell r="J1408" t="str">
            <v>Area Rising Minewater</v>
          </cell>
          <cell r="K1408">
            <v>36039</v>
          </cell>
          <cell r="L1408" t="str">
            <v>306202-043 near</v>
          </cell>
          <cell r="M1408">
            <v>306785</v>
          </cell>
          <cell r="N1408">
            <v>202422</v>
          </cell>
          <cell r="O1408">
            <v>170</v>
          </cell>
          <cell r="P1408" t="str">
            <v>SO</v>
          </cell>
          <cell r="Q1408" t="str">
            <v>SO 06785 02422</v>
          </cell>
        </row>
        <row r="1409">
          <cell r="D1409">
            <v>589.1</v>
          </cell>
          <cell r="E1409" t="str">
            <v>Gas Coal W/L</v>
          </cell>
          <cell r="F1409" t="str">
            <v>Passive</v>
          </cell>
          <cell r="G1409" t="str">
            <v>Scotland</v>
          </cell>
          <cell r="H1409" t="str">
            <v>North Lanarkshire</v>
          </cell>
          <cell r="I1409" t="str">
            <v>Mine Water Treatment</v>
          </cell>
          <cell r="J1409" t="str">
            <v>Coal Authority Minewater Programme</v>
          </cell>
          <cell r="K1409">
            <v>37641</v>
          </cell>
          <cell r="L1409" t="str">
            <v>298654-011</v>
          </cell>
          <cell r="M1409">
            <v>298663</v>
          </cell>
          <cell r="N1409">
            <v>654240</v>
          </cell>
          <cell r="O1409">
            <v>72</v>
          </cell>
          <cell r="P1409" t="str">
            <v>NS</v>
          </cell>
          <cell r="Q1409" t="str">
            <v>NS 98663 54240</v>
          </cell>
        </row>
        <row r="1410">
          <cell r="D1410">
            <v>589.20000000000005</v>
          </cell>
          <cell r="E1410" t="str">
            <v>Pond And Reed Beds</v>
          </cell>
          <cell r="F1410" t="str">
            <v>Passive</v>
          </cell>
          <cell r="G1410" t="str">
            <v>Scotland</v>
          </cell>
          <cell r="H1410" t="str">
            <v>North Lanarkshire</v>
          </cell>
          <cell r="I1410" t="str">
            <v>Mine Water Treatment</v>
          </cell>
          <cell r="J1410" t="str">
            <v>Coal Authority Minewater Programme</v>
          </cell>
          <cell r="K1410">
            <v>37641</v>
          </cell>
          <cell r="M1410">
            <v>298640</v>
          </cell>
          <cell r="N1410">
            <v>654220</v>
          </cell>
          <cell r="O1410">
            <v>72</v>
          </cell>
          <cell r="P1410" t="str">
            <v>NS</v>
          </cell>
          <cell r="Q1410" t="str">
            <v>NS 98640 54220</v>
          </cell>
        </row>
        <row r="1411">
          <cell r="D1411">
            <v>589.29999999999995</v>
          </cell>
          <cell r="E1411" t="str">
            <v>Consented Discharge</v>
          </cell>
          <cell r="F1411" t="str">
            <v>Passive</v>
          </cell>
          <cell r="G1411" t="str">
            <v>Scotland</v>
          </cell>
          <cell r="H1411" t="str">
            <v>North Lanarkshire</v>
          </cell>
          <cell r="I1411" t="str">
            <v>Mine Water Treatment</v>
          </cell>
          <cell r="J1411" t="str">
            <v>Coal Authority Minewater Programme</v>
          </cell>
          <cell r="K1411">
            <v>37641</v>
          </cell>
          <cell r="M1411">
            <v>298635</v>
          </cell>
          <cell r="N1411">
            <v>654180</v>
          </cell>
          <cell r="O1411">
            <v>72</v>
          </cell>
          <cell r="P1411" t="str">
            <v>NS</v>
          </cell>
          <cell r="Q1411" t="str">
            <v>NS 98635 54180</v>
          </cell>
        </row>
        <row r="1412">
          <cell r="D1412">
            <v>589.4</v>
          </cell>
          <cell r="E1412" t="str">
            <v>Reed Bed Inlet</v>
          </cell>
          <cell r="F1412" t="str">
            <v>Passive</v>
          </cell>
          <cell r="G1412" t="str">
            <v>Scotland</v>
          </cell>
          <cell r="H1412" t="str">
            <v>North Lanarkshire</v>
          </cell>
          <cell r="I1412" t="str">
            <v>Mine Water Treatment</v>
          </cell>
          <cell r="J1412" t="str">
            <v>Coal Authority Minewater Programme</v>
          </cell>
          <cell r="K1412">
            <v>37641</v>
          </cell>
          <cell r="M1412">
            <v>298665</v>
          </cell>
          <cell r="N1412">
            <v>654230</v>
          </cell>
          <cell r="O1412">
            <v>72</v>
          </cell>
          <cell r="P1412" t="str">
            <v>NS</v>
          </cell>
          <cell r="Q1412" t="str">
            <v>NS 98665 54230</v>
          </cell>
        </row>
        <row r="1413">
          <cell r="D1413">
            <v>541.1</v>
          </cell>
          <cell r="E1413" t="str">
            <v>Low Main Adit</v>
          </cell>
          <cell r="F1413" t="str">
            <v>Monitoring</v>
          </cell>
          <cell r="G1413" t="str">
            <v>North East</v>
          </cell>
          <cell r="H1413" t="str">
            <v>West Of Wear Durham</v>
          </cell>
          <cell r="I1413" t="str">
            <v>Monitoring</v>
          </cell>
          <cell r="J1413" t="str">
            <v>Area Rising Minewater</v>
          </cell>
          <cell r="K1413">
            <v>37179</v>
          </cell>
          <cell r="L1413" t="str">
            <v>Not in MRSDS</v>
          </cell>
          <cell r="M1413">
            <v>427155</v>
          </cell>
          <cell r="N1413">
            <v>542253</v>
          </cell>
          <cell r="O1413">
            <v>88</v>
          </cell>
          <cell r="P1413" t="str">
            <v>NZ</v>
          </cell>
          <cell r="Q1413" t="str">
            <v>NZ 27155 42253</v>
          </cell>
        </row>
        <row r="1414">
          <cell r="D1414">
            <v>498.1</v>
          </cell>
          <cell r="E1414" t="str">
            <v>Pump Shaft Discharge</v>
          </cell>
          <cell r="F1414" t="str">
            <v>Monitoring</v>
          </cell>
          <cell r="G1414" t="str">
            <v>Scotland</v>
          </cell>
          <cell r="H1414" t="str">
            <v>Blindwells</v>
          </cell>
          <cell r="I1414" t="str">
            <v>Monitoring</v>
          </cell>
          <cell r="J1414" t="str">
            <v>Area Rising Minewater</v>
          </cell>
          <cell r="K1414">
            <v>36944</v>
          </cell>
          <cell r="M1414">
            <v>337240</v>
          </cell>
          <cell r="N1414">
            <v>673715</v>
          </cell>
          <cell r="O1414">
            <v>66</v>
          </cell>
          <cell r="P1414" t="str">
            <v>NT</v>
          </cell>
          <cell r="Q1414" t="str">
            <v>NT 37240 73715</v>
          </cell>
        </row>
        <row r="1415">
          <cell r="D1415">
            <v>498.2</v>
          </cell>
          <cell r="E1415" t="str">
            <v>Fan Drift</v>
          </cell>
          <cell r="F1415" t="str">
            <v>Monitoring</v>
          </cell>
          <cell r="G1415" t="str">
            <v>Scotland</v>
          </cell>
          <cell r="H1415" t="str">
            <v>Blindwells</v>
          </cell>
          <cell r="I1415" t="str">
            <v>Monitoring</v>
          </cell>
          <cell r="J1415" t="str">
            <v>Area Rising Minewater</v>
          </cell>
          <cell r="K1415">
            <v>36944</v>
          </cell>
          <cell r="M1415">
            <v>337240</v>
          </cell>
          <cell r="N1415">
            <v>673715</v>
          </cell>
          <cell r="O1415">
            <v>66</v>
          </cell>
          <cell r="P1415" t="str">
            <v>NT</v>
          </cell>
          <cell r="Q1415" t="str">
            <v>NT 37240 73715</v>
          </cell>
        </row>
        <row r="1416">
          <cell r="D1416">
            <v>646.1</v>
          </cell>
          <cell r="E1416" t="str">
            <v>Seam B/H</v>
          </cell>
          <cell r="F1416" t="str">
            <v>Monitoring</v>
          </cell>
          <cell r="G1416" t="str">
            <v>Scotland</v>
          </cell>
          <cell r="H1416" t="str">
            <v>Blindwells</v>
          </cell>
          <cell r="I1416" t="str">
            <v>Monitoring</v>
          </cell>
          <cell r="J1416" t="str">
            <v>Area Rising Minewater</v>
          </cell>
          <cell r="K1416">
            <v>38004</v>
          </cell>
          <cell r="M1416">
            <v>337383</v>
          </cell>
          <cell r="N1416">
            <v>673682</v>
          </cell>
          <cell r="O1416">
            <v>66</v>
          </cell>
          <cell r="P1416" t="str">
            <v>NT</v>
          </cell>
          <cell r="Q1416" t="str">
            <v>NT 37383 73682</v>
          </cell>
        </row>
        <row r="1417">
          <cell r="D1417">
            <v>536.1</v>
          </cell>
          <cell r="E1417" t="str">
            <v>Diamond B/H</v>
          </cell>
          <cell r="F1417" t="str">
            <v>Monitoring</v>
          </cell>
          <cell r="G1417" t="str">
            <v>Scotland</v>
          </cell>
          <cell r="H1417" t="str">
            <v>Blindwells</v>
          </cell>
          <cell r="I1417" t="str">
            <v>Monitoring</v>
          </cell>
          <cell r="J1417" t="str">
            <v>Area Rising Minewater</v>
          </cell>
          <cell r="K1417">
            <v>37154</v>
          </cell>
          <cell r="M1417">
            <v>339230</v>
          </cell>
          <cell r="N1417">
            <v>673921</v>
          </cell>
          <cell r="O1417">
            <v>66</v>
          </cell>
          <cell r="P1417" t="str">
            <v>NT</v>
          </cell>
          <cell r="Q1417" t="str">
            <v>NT 39230 73921</v>
          </cell>
        </row>
        <row r="1418">
          <cell r="D1418">
            <v>176.1</v>
          </cell>
          <cell r="E1418" t="str">
            <v>Crombourke B/H</v>
          </cell>
          <cell r="F1418" t="str">
            <v>Monitoring</v>
          </cell>
          <cell r="G1418" t="str">
            <v>North West</v>
          </cell>
          <cell r="H1418" t="str">
            <v>Leigh Zone</v>
          </cell>
          <cell r="I1418" t="str">
            <v>Monitoring</v>
          </cell>
          <cell r="J1418" t="str">
            <v>Area Mine Gas Investigation</v>
          </cell>
          <cell r="K1418">
            <v>35916</v>
          </cell>
          <cell r="M1418">
            <v>364698</v>
          </cell>
          <cell r="N1418">
            <v>401564</v>
          </cell>
          <cell r="O1418">
            <v>109</v>
          </cell>
          <cell r="P1418" t="str">
            <v>SD</v>
          </cell>
          <cell r="Q1418" t="str">
            <v>SD 64698 01564</v>
          </cell>
        </row>
        <row r="1419">
          <cell r="D1419">
            <v>274.10000000000002</v>
          </cell>
          <cell r="E1419" t="str">
            <v>Borehole: Small Dia Pipe</v>
          </cell>
          <cell r="F1419" t="str">
            <v>Monitoring</v>
          </cell>
          <cell r="G1419" t="str">
            <v>North West</v>
          </cell>
          <cell r="H1419" t="str">
            <v>Leigh Zone</v>
          </cell>
          <cell r="I1419" t="str">
            <v>Monitoring</v>
          </cell>
          <cell r="J1419" t="str">
            <v>Hazard H824</v>
          </cell>
          <cell r="K1419">
            <v>35977</v>
          </cell>
          <cell r="M1419">
            <v>364734</v>
          </cell>
          <cell r="N1419">
            <v>401125</v>
          </cell>
          <cell r="O1419">
            <v>109</v>
          </cell>
          <cell r="P1419" t="str">
            <v>SD</v>
          </cell>
          <cell r="Q1419" t="str">
            <v>SD 64734 01125</v>
          </cell>
        </row>
        <row r="1420">
          <cell r="D1420">
            <v>274.2</v>
          </cell>
          <cell r="E1420" t="str">
            <v>Borehole: Large Dia Pipe</v>
          </cell>
          <cell r="F1420" t="str">
            <v>Monitoring</v>
          </cell>
          <cell r="G1420" t="str">
            <v>North West</v>
          </cell>
          <cell r="H1420" t="str">
            <v>Leigh Zone</v>
          </cell>
          <cell r="I1420" t="str">
            <v>Monitoring</v>
          </cell>
          <cell r="J1420" t="str">
            <v>Hazard H824</v>
          </cell>
          <cell r="K1420">
            <v>35977</v>
          </cell>
          <cell r="M1420">
            <v>364734</v>
          </cell>
          <cell r="N1420">
            <v>401125</v>
          </cell>
          <cell r="O1420">
            <v>109</v>
          </cell>
          <cell r="P1420" t="str">
            <v>SD</v>
          </cell>
          <cell r="Q1420" t="str">
            <v>SD 64734 01125</v>
          </cell>
        </row>
        <row r="1421">
          <cell r="D1421">
            <v>285.10000000000002</v>
          </cell>
          <cell r="E1421" t="str">
            <v>Adit</v>
          </cell>
          <cell r="F1421" t="str">
            <v>Monitoring</v>
          </cell>
          <cell r="G1421" t="str">
            <v>South Wales</v>
          </cell>
          <cell r="H1421" t="str">
            <v xml:space="preserve">Upper Cynon Valley </v>
          </cell>
          <cell r="I1421" t="str">
            <v>Public Safety</v>
          </cell>
          <cell r="J1421" t="str">
            <v>Hazard H1430</v>
          </cell>
          <cell r="K1421">
            <v>36008</v>
          </cell>
          <cell r="L1421" t="str">
            <v>296205-001</v>
          </cell>
          <cell r="M1421">
            <v>296990</v>
          </cell>
          <cell r="N1421">
            <v>205170</v>
          </cell>
          <cell r="O1421">
            <v>160</v>
          </cell>
          <cell r="P1421" t="str">
            <v>SN</v>
          </cell>
          <cell r="Q1421" t="str">
            <v>SN 96990 05170</v>
          </cell>
        </row>
        <row r="1422">
          <cell r="D1422">
            <v>733.1</v>
          </cell>
          <cell r="E1422" t="str">
            <v>Aquifer BH</v>
          </cell>
          <cell r="F1422" t="str">
            <v>Monitoring</v>
          </cell>
          <cell r="G1422" t="str">
            <v>East Midlands</v>
          </cell>
          <cell r="H1422" t="str">
            <v>Nottingham</v>
          </cell>
          <cell r="I1422" t="str">
            <v>Monitoring</v>
          </cell>
          <cell r="J1422" t="str">
            <v>Area Rising Minewater</v>
          </cell>
          <cell r="K1422">
            <v>39213</v>
          </cell>
          <cell r="M1422">
            <v>454806</v>
          </cell>
          <cell r="N1422">
            <v>339313</v>
          </cell>
          <cell r="O1422">
            <v>129</v>
          </cell>
          <cell r="P1422" t="str">
            <v>SK</v>
          </cell>
          <cell r="Q1422" t="str">
            <v>SK 54806 39313</v>
          </cell>
        </row>
        <row r="1423">
          <cell r="D1423">
            <v>733.2</v>
          </cell>
          <cell r="E1423" t="str">
            <v>Top Hard BH</v>
          </cell>
          <cell r="F1423" t="str">
            <v>Monitoring</v>
          </cell>
          <cell r="G1423" t="str">
            <v>East Midlands</v>
          </cell>
          <cell r="H1423" t="str">
            <v>Nottingham</v>
          </cell>
          <cell r="I1423" t="str">
            <v>Monitoring</v>
          </cell>
          <cell r="J1423" t="str">
            <v>Area Rising Minewater</v>
          </cell>
          <cell r="K1423">
            <v>39213</v>
          </cell>
          <cell r="M1423">
            <v>454802</v>
          </cell>
          <cell r="N1423">
            <v>339312</v>
          </cell>
          <cell r="O1423">
            <v>129</v>
          </cell>
          <cell r="P1423" t="str">
            <v>SK</v>
          </cell>
          <cell r="Q1423" t="str">
            <v>SK 54802 39312</v>
          </cell>
        </row>
        <row r="1424">
          <cell r="D1424">
            <v>115.1</v>
          </cell>
          <cell r="E1424" t="str">
            <v>Field Borehole</v>
          </cell>
          <cell r="F1424" t="str">
            <v>Monitoring</v>
          </cell>
          <cell r="G1424" t="str">
            <v>North East</v>
          </cell>
          <cell r="H1424" t="str">
            <v>Lyne Valley</v>
          </cell>
          <cell r="I1424" t="str">
            <v>Public Safety</v>
          </cell>
          <cell r="J1424" t="str">
            <v>Hazard H181</v>
          </cell>
          <cell r="K1424">
            <v>34851</v>
          </cell>
          <cell r="M1424">
            <v>425506</v>
          </cell>
          <cell r="N1424">
            <v>593701</v>
          </cell>
          <cell r="O1424">
            <v>81</v>
          </cell>
          <cell r="P1424" t="str">
            <v>NZ</v>
          </cell>
          <cell r="Q1424" t="str">
            <v>NZ 25506 93701</v>
          </cell>
        </row>
        <row r="1425">
          <cell r="D1425">
            <v>115.2</v>
          </cell>
          <cell r="E1425" t="str">
            <v>House Vent</v>
          </cell>
          <cell r="F1425" t="str">
            <v>Monitoring</v>
          </cell>
          <cell r="G1425" t="str">
            <v>North East</v>
          </cell>
          <cell r="H1425" t="str">
            <v>Lyne Valley</v>
          </cell>
          <cell r="I1425" t="str">
            <v>Public Safety</v>
          </cell>
          <cell r="J1425" t="str">
            <v>Hazard H181</v>
          </cell>
          <cell r="K1425">
            <v>34851</v>
          </cell>
          <cell r="L1425" t="str">
            <v>425593-001 near</v>
          </cell>
          <cell r="M1425">
            <v>425497</v>
          </cell>
          <cell r="N1425">
            <v>593765</v>
          </cell>
          <cell r="O1425">
            <v>81</v>
          </cell>
          <cell r="P1425" t="str">
            <v>NZ</v>
          </cell>
          <cell r="Q1425" t="str">
            <v>NZ 25497 93765</v>
          </cell>
        </row>
        <row r="1426">
          <cell r="D1426">
            <v>115.3</v>
          </cell>
          <cell r="E1426" t="str">
            <v>Shaft Vent</v>
          </cell>
          <cell r="F1426" t="str">
            <v>Monitoring</v>
          </cell>
          <cell r="G1426" t="str">
            <v>North East</v>
          </cell>
          <cell r="H1426" t="str">
            <v>Lyne Valley</v>
          </cell>
          <cell r="I1426" t="str">
            <v>Public Safety</v>
          </cell>
          <cell r="J1426" t="str">
            <v>Hazard H181</v>
          </cell>
          <cell r="K1426">
            <v>34851</v>
          </cell>
          <cell r="L1426" t="str">
            <v>423594-003</v>
          </cell>
          <cell r="M1426">
            <v>425506</v>
          </cell>
          <cell r="N1426">
            <v>593771</v>
          </cell>
          <cell r="O1426">
            <v>81</v>
          </cell>
          <cell r="P1426" t="str">
            <v>NZ</v>
          </cell>
          <cell r="Q1426" t="str">
            <v>NZ 25506 93771</v>
          </cell>
        </row>
        <row r="1427">
          <cell r="D1427">
            <v>222.1</v>
          </cell>
          <cell r="E1427" t="str">
            <v>Lower Dysart B/H</v>
          </cell>
          <cell r="F1427" t="str">
            <v>Monitoring</v>
          </cell>
          <cell r="G1427" t="str">
            <v>Scotland</v>
          </cell>
          <cell r="H1427" t="str">
            <v>East Fife</v>
          </cell>
          <cell r="I1427" t="str">
            <v>Monitoring</v>
          </cell>
          <cell r="J1427" t="str">
            <v>Area Rising Minewater</v>
          </cell>
          <cell r="K1427">
            <v>35582</v>
          </cell>
          <cell r="M1427">
            <v>330442</v>
          </cell>
          <cell r="N1427">
            <v>695632</v>
          </cell>
          <cell r="O1427">
            <v>59</v>
          </cell>
          <cell r="P1427" t="str">
            <v>NT</v>
          </cell>
          <cell r="Q1427" t="str">
            <v>NT 30442 95632</v>
          </cell>
        </row>
        <row r="1428">
          <cell r="D1428">
            <v>334.1</v>
          </cell>
          <cell r="E1428" t="str">
            <v>No.10 Shaft</v>
          </cell>
          <cell r="F1428" t="str">
            <v>Monitoring</v>
          </cell>
          <cell r="G1428" t="str">
            <v>North West</v>
          </cell>
          <cell r="H1428" t="str">
            <v>Bold-Haydock Zone</v>
          </cell>
          <cell r="I1428" t="str">
            <v>Monitoring</v>
          </cell>
          <cell r="J1428" t="str">
            <v>Area Rising Minewater</v>
          </cell>
          <cell r="K1428">
            <v>36161</v>
          </cell>
          <cell r="L1428" t="str">
            <v>351394-005</v>
          </cell>
          <cell r="M1428">
            <v>351395</v>
          </cell>
          <cell r="N1428">
            <v>394325</v>
          </cell>
          <cell r="O1428">
            <v>108</v>
          </cell>
          <cell r="P1428" t="str">
            <v>SJ</v>
          </cell>
          <cell r="Q1428" t="str">
            <v>SJ 51395 94325</v>
          </cell>
        </row>
        <row r="1429">
          <cell r="D1429">
            <v>334.2</v>
          </cell>
          <cell r="E1429" t="str">
            <v>No.11 Shaft</v>
          </cell>
          <cell r="F1429" t="str">
            <v>Monitoring</v>
          </cell>
          <cell r="G1429" t="str">
            <v>North West</v>
          </cell>
          <cell r="H1429" t="str">
            <v>Bold-Haydock Zone</v>
          </cell>
          <cell r="I1429" t="str">
            <v>Monitoring</v>
          </cell>
          <cell r="J1429" t="str">
            <v>Area Rising Minewater</v>
          </cell>
          <cell r="K1429">
            <v>36161</v>
          </cell>
          <cell r="L1429" t="str">
            <v>351394-004</v>
          </cell>
          <cell r="M1429">
            <v>351367</v>
          </cell>
          <cell r="N1429">
            <v>394307</v>
          </cell>
          <cell r="O1429">
            <v>108</v>
          </cell>
          <cell r="P1429" t="str">
            <v>SJ</v>
          </cell>
          <cell r="Q1429" t="str">
            <v>SJ 51367 94307</v>
          </cell>
        </row>
        <row r="1430">
          <cell r="D1430">
            <v>65.099999999999994</v>
          </cell>
          <cell r="E1430" t="str">
            <v>Main Shaft</v>
          </cell>
          <cell r="F1430" t="str">
            <v>Monitoring</v>
          </cell>
          <cell r="G1430" t="str">
            <v>East Midlands</v>
          </cell>
          <cell r="H1430" t="str">
            <v>South Derbyshire</v>
          </cell>
          <cell r="I1430" t="str">
            <v>Monitoring</v>
          </cell>
          <cell r="J1430" t="str">
            <v>Cars</v>
          </cell>
          <cell r="K1430">
            <v>34608</v>
          </cell>
          <cell r="L1430" t="str">
            <v>431316-001</v>
          </cell>
          <cell r="M1430">
            <v>431265</v>
          </cell>
          <cell r="N1430">
            <v>316256</v>
          </cell>
          <cell r="O1430">
            <v>128</v>
          </cell>
          <cell r="P1430" t="str">
            <v>SK</v>
          </cell>
          <cell r="Q1430" t="str">
            <v>SK 31265 16256</v>
          </cell>
        </row>
        <row r="1431">
          <cell r="D1431">
            <v>590.1</v>
          </cell>
          <cell r="E1431" t="str">
            <v>Drift B/H</v>
          </cell>
          <cell r="F1431" t="str">
            <v>Monitoring</v>
          </cell>
          <cell r="G1431" t="str">
            <v>East Midlands</v>
          </cell>
          <cell r="H1431" t="str">
            <v>South Derbyshire</v>
          </cell>
          <cell r="I1431" t="str">
            <v>Monitoring</v>
          </cell>
          <cell r="J1431" t="str">
            <v>Area Rising Minewater</v>
          </cell>
          <cell r="K1431">
            <v>37641</v>
          </cell>
          <cell r="M1431">
            <v>431138</v>
          </cell>
          <cell r="N1431">
            <v>316113</v>
          </cell>
          <cell r="O1431">
            <v>128</v>
          </cell>
          <cell r="P1431" t="str">
            <v>SK</v>
          </cell>
          <cell r="Q1431" t="str">
            <v>SK 31138 16113</v>
          </cell>
        </row>
        <row r="1432">
          <cell r="D1432">
            <v>604.1</v>
          </cell>
          <cell r="E1432" t="str">
            <v>Drift B/H</v>
          </cell>
          <cell r="F1432" t="str">
            <v>Monitoring</v>
          </cell>
          <cell r="G1432" t="str">
            <v>East Midlands</v>
          </cell>
          <cell r="H1432" t="str">
            <v>South Derbyshire</v>
          </cell>
          <cell r="I1432" t="str">
            <v>Monitoring</v>
          </cell>
          <cell r="J1432" t="str">
            <v>Area Rising Minewater</v>
          </cell>
          <cell r="K1432">
            <v>37656</v>
          </cell>
          <cell r="M1432">
            <v>431129</v>
          </cell>
          <cell r="N1432">
            <v>316297</v>
          </cell>
          <cell r="O1432">
            <v>128</v>
          </cell>
          <cell r="P1432" t="str">
            <v>SK</v>
          </cell>
          <cell r="Q1432" t="str">
            <v>SK 31129 16297</v>
          </cell>
        </row>
        <row r="1433">
          <cell r="D1433">
            <v>87.1</v>
          </cell>
          <cell r="E1433" t="str">
            <v>Old Shaft</v>
          </cell>
          <cell r="F1433" t="str">
            <v>Monitoring</v>
          </cell>
          <cell r="G1433" t="str">
            <v>Yorkshire</v>
          </cell>
          <cell r="H1433" t="str">
            <v>Yorkshire Zone 2</v>
          </cell>
          <cell r="I1433" t="str">
            <v>Monitoring</v>
          </cell>
          <cell r="J1433" t="str">
            <v>Cars</v>
          </cell>
          <cell r="K1433">
            <v>34700</v>
          </cell>
          <cell r="L1433" t="str">
            <v>432407-003 or 432407-002</v>
          </cell>
          <cell r="M1433">
            <v>432837</v>
          </cell>
          <cell r="N1433">
            <v>407918</v>
          </cell>
          <cell r="O1433">
            <v>110</v>
          </cell>
          <cell r="P1433" t="str">
            <v>SE</v>
          </cell>
          <cell r="Q1433" t="str">
            <v>SE 32837 07918</v>
          </cell>
        </row>
        <row r="1434">
          <cell r="D1434">
            <v>624.1</v>
          </cell>
          <cell r="E1434" t="str">
            <v>Yard Seam B/H</v>
          </cell>
          <cell r="F1434" t="str">
            <v>Monitoring</v>
          </cell>
          <cell r="G1434" t="str">
            <v>North East</v>
          </cell>
          <cell r="H1434" t="str">
            <v>South Tyneside</v>
          </cell>
          <cell r="I1434" t="str">
            <v>Monitoring</v>
          </cell>
          <cell r="J1434" t="str">
            <v>Area Rising Minewater</v>
          </cell>
          <cell r="K1434">
            <v>37802</v>
          </cell>
          <cell r="M1434">
            <v>424925</v>
          </cell>
          <cell r="N1434">
            <v>562600</v>
          </cell>
          <cell r="O1434">
            <v>88</v>
          </cell>
          <cell r="P1434" t="str">
            <v>NZ</v>
          </cell>
          <cell r="Q1434" t="str">
            <v>NZ 24925 62600</v>
          </cell>
        </row>
        <row r="1435">
          <cell r="D1435">
            <v>105.1</v>
          </cell>
          <cell r="E1435" t="str">
            <v>No.1 Shaft</v>
          </cell>
          <cell r="F1435" t="str">
            <v>Monitoring</v>
          </cell>
          <cell r="G1435" t="str">
            <v>East Midlands</v>
          </cell>
          <cell r="H1435" t="str">
            <v>North East Derbyshire</v>
          </cell>
          <cell r="I1435" t="str">
            <v>Monitoring</v>
          </cell>
          <cell r="J1435" t="str">
            <v>Cars</v>
          </cell>
          <cell r="K1435">
            <v>34790</v>
          </cell>
          <cell r="L1435" t="str">
            <v>443377-010</v>
          </cell>
          <cell r="M1435">
            <v>443799</v>
          </cell>
          <cell r="N1435">
            <v>377405</v>
          </cell>
          <cell r="O1435">
            <v>120</v>
          </cell>
          <cell r="P1435" t="str">
            <v>SK</v>
          </cell>
          <cell r="Q1435" t="str">
            <v>SK 43799 77405</v>
          </cell>
        </row>
        <row r="1436">
          <cell r="D1436">
            <v>797.1</v>
          </cell>
          <cell r="E1436" t="str">
            <v>Six Foot Borehole</v>
          </cell>
          <cell r="F1436" t="str">
            <v>Monitoring</v>
          </cell>
          <cell r="G1436" t="str">
            <v>South Wales</v>
          </cell>
          <cell r="H1436" t="str">
            <v>Rhondda</v>
          </cell>
          <cell r="I1436" t="str">
            <v>Monitoring</v>
          </cell>
          <cell r="J1436" t="str">
            <v>Rising mine water study</v>
          </cell>
          <cell r="K1436">
            <v>42217</v>
          </cell>
          <cell r="M1436">
            <v>304261</v>
          </cell>
          <cell r="N1436">
            <v>191074</v>
          </cell>
        </row>
        <row r="1437">
          <cell r="D1437">
            <v>363.1</v>
          </cell>
          <cell r="E1437" t="str">
            <v>Katherine (North) Shaft</v>
          </cell>
          <cell r="F1437" t="str">
            <v>Monitoring</v>
          </cell>
          <cell r="G1437" t="str">
            <v>South Wales</v>
          </cell>
          <cell r="H1437" t="str">
            <v>Ogwr Valley</v>
          </cell>
          <cell r="I1437" t="str">
            <v>Monitoring</v>
          </cell>
          <cell r="J1437" t="str">
            <v>Area Mine Gas Investigation</v>
          </cell>
          <cell r="K1437">
            <v>36220</v>
          </cell>
          <cell r="L1437" t="str">
            <v>293189-006</v>
          </cell>
          <cell r="M1437">
            <v>293606</v>
          </cell>
          <cell r="N1437">
            <v>189068</v>
          </cell>
          <cell r="O1437">
            <v>170</v>
          </cell>
          <cell r="P1437" t="str">
            <v>SS</v>
          </cell>
          <cell r="Q1437" t="str">
            <v>SS 93606 89068</v>
          </cell>
        </row>
        <row r="1438">
          <cell r="D1438">
            <v>363.2</v>
          </cell>
          <cell r="E1438" t="str">
            <v>Anne (South) Shaft</v>
          </cell>
          <cell r="F1438" t="str">
            <v>Monitoring</v>
          </cell>
          <cell r="G1438" t="str">
            <v>South Wales</v>
          </cell>
          <cell r="H1438" t="str">
            <v>Ogwr Valley</v>
          </cell>
          <cell r="I1438" t="str">
            <v>Monitoring</v>
          </cell>
          <cell r="J1438" t="str">
            <v>Area Mine Gas Investigation</v>
          </cell>
          <cell r="K1438">
            <v>36220</v>
          </cell>
          <cell r="L1438" t="str">
            <v>293188-001</v>
          </cell>
          <cell r="M1438">
            <v>293634</v>
          </cell>
          <cell r="N1438">
            <v>188979</v>
          </cell>
          <cell r="O1438">
            <v>170</v>
          </cell>
          <cell r="P1438" t="str">
            <v>SS</v>
          </cell>
          <cell r="Q1438" t="str">
            <v>SS 93634 88979</v>
          </cell>
        </row>
        <row r="1439">
          <cell r="D1439">
            <v>272.10000000000002</v>
          </cell>
          <cell r="E1439" t="str">
            <v>North Dc Shaft (No.1)</v>
          </cell>
          <cell r="F1439" t="str">
            <v>Monitoring</v>
          </cell>
          <cell r="G1439" t="str">
            <v>South Wales</v>
          </cell>
          <cell r="H1439" t="str">
            <v>Upper Rhondda Fawr Valley</v>
          </cell>
          <cell r="I1439" t="str">
            <v>Monitoring</v>
          </cell>
          <cell r="J1439" t="str">
            <v>Hazard Area Investigation</v>
          </cell>
          <cell r="K1439">
            <v>35977</v>
          </cell>
          <cell r="L1439" t="str">
            <v>293199-002</v>
          </cell>
          <cell r="M1439">
            <v>293572</v>
          </cell>
          <cell r="N1439">
            <v>199091</v>
          </cell>
          <cell r="O1439">
            <v>170</v>
          </cell>
          <cell r="P1439" t="str">
            <v>SS</v>
          </cell>
          <cell r="Q1439" t="str">
            <v>SS 93572 99091</v>
          </cell>
        </row>
        <row r="1440">
          <cell r="D1440">
            <v>272.2</v>
          </cell>
          <cell r="E1440" t="str">
            <v>South Uc Shaft (No.2)</v>
          </cell>
          <cell r="F1440" t="str">
            <v>Monitoring</v>
          </cell>
          <cell r="G1440" t="str">
            <v>South Wales</v>
          </cell>
          <cell r="H1440" t="str">
            <v>Upper Rhondda Fawr Valley</v>
          </cell>
          <cell r="I1440" t="str">
            <v>Monitoring</v>
          </cell>
          <cell r="J1440" t="str">
            <v>Hazard Area Investigation</v>
          </cell>
          <cell r="K1440">
            <v>35977</v>
          </cell>
          <cell r="L1440" t="str">
            <v>293199-004</v>
          </cell>
          <cell r="M1440">
            <v>293590</v>
          </cell>
          <cell r="N1440">
            <v>199079</v>
          </cell>
          <cell r="O1440">
            <v>170</v>
          </cell>
          <cell r="P1440" t="str">
            <v>SS</v>
          </cell>
          <cell r="Q1440" t="str">
            <v>SS 93590 99079</v>
          </cell>
        </row>
        <row r="1441">
          <cell r="D1441">
            <v>158.1</v>
          </cell>
          <cell r="E1441" t="str">
            <v>Air Shaft</v>
          </cell>
          <cell r="F1441" t="str">
            <v>Monitoring</v>
          </cell>
          <cell r="G1441" t="str">
            <v>South Wales</v>
          </cell>
          <cell r="H1441" t="str">
            <v>Rhymney Valley</v>
          </cell>
          <cell r="I1441" t="str">
            <v>Monitoring</v>
          </cell>
          <cell r="J1441" t="str">
            <v>Hazard H770</v>
          </cell>
          <cell r="K1441">
            <v>35309</v>
          </cell>
          <cell r="L1441" t="str">
            <v>313198-001</v>
          </cell>
          <cell r="M1441">
            <v>313487</v>
          </cell>
          <cell r="N1441">
            <v>198488</v>
          </cell>
          <cell r="O1441">
            <v>171</v>
          </cell>
          <cell r="P1441" t="str">
            <v>ST</v>
          </cell>
          <cell r="Q1441" t="str">
            <v>ST 13487 98488</v>
          </cell>
        </row>
        <row r="1442">
          <cell r="D1442">
            <v>230.1</v>
          </cell>
          <cell r="E1442" t="str">
            <v>Adit</v>
          </cell>
          <cell r="F1442" t="str">
            <v>Monitoring</v>
          </cell>
          <cell r="G1442" t="str">
            <v>South Wales</v>
          </cell>
          <cell r="H1442" t="str">
            <v>Rhymney Valley</v>
          </cell>
          <cell r="I1442" t="str">
            <v>Public Safety</v>
          </cell>
          <cell r="J1442" t="str">
            <v>Hazard H1054</v>
          </cell>
          <cell r="K1442">
            <v>36039</v>
          </cell>
          <cell r="L1442" t="str">
            <v>311207-136</v>
          </cell>
          <cell r="M1442">
            <v>311250</v>
          </cell>
          <cell r="N1442">
            <v>207858</v>
          </cell>
          <cell r="O1442">
            <v>161</v>
          </cell>
          <cell r="P1442" t="str">
            <v>SO</v>
          </cell>
          <cell r="Q1442" t="str">
            <v>SO 11250 07858</v>
          </cell>
        </row>
        <row r="1443">
          <cell r="D1443">
            <v>230.2</v>
          </cell>
          <cell r="E1443" t="str">
            <v>Vent</v>
          </cell>
          <cell r="F1443" t="str">
            <v>Monitoring</v>
          </cell>
          <cell r="G1443" t="str">
            <v>South Wales</v>
          </cell>
          <cell r="H1443" t="str">
            <v>Rhymney Valley</v>
          </cell>
          <cell r="I1443" t="str">
            <v>Public Safety</v>
          </cell>
          <cell r="J1443" t="str">
            <v>Hazard H1054</v>
          </cell>
          <cell r="K1443">
            <v>36039</v>
          </cell>
          <cell r="L1443" t="str">
            <v>311207-136 near</v>
          </cell>
          <cell r="M1443">
            <v>311244</v>
          </cell>
          <cell r="N1443">
            <v>207857</v>
          </cell>
          <cell r="O1443">
            <v>161</v>
          </cell>
          <cell r="P1443" t="str">
            <v>SO</v>
          </cell>
          <cell r="Q1443" t="str">
            <v>SO 11244 07857</v>
          </cell>
        </row>
        <row r="1444">
          <cell r="D1444">
            <v>230.3</v>
          </cell>
          <cell r="E1444" t="str">
            <v>Discharge 1</v>
          </cell>
          <cell r="F1444" t="str">
            <v>Monitoring</v>
          </cell>
          <cell r="G1444" t="str">
            <v>South Wales</v>
          </cell>
          <cell r="H1444" t="str">
            <v>Rhymney Valley</v>
          </cell>
          <cell r="I1444" t="str">
            <v>Public Safety</v>
          </cell>
          <cell r="J1444" t="str">
            <v>Hazard H1054</v>
          </cell>
          <cell r="K1444">
            <v>36039</v>
          </cell>
          <cell r="L1444" t="str">
            <v>311207-136 near</v>
          </cell>
          <cell r="M1444">
            <v>311245</v>
          </cell>
          <cell r="N1444">
            <v>207854</v>
          </cell>
          <cell r="O1444">
            <v>161</v>
          </cell>
          <cell r="P1444" t="str">
            <v>SO</v>
          </cell>
          <cell r="Q1444" t="str">
            <v>SO 11245 07854</v>
          </cell>
        </row>
        <row r="1445">
          <cell r="D1445">
            <v>230.4</v>
          </cell>
          <cell r="E1445" t="str">
            <v>Discharge 2</v>
          </cell>
          <cell r="F1445" t="str">
            <v>Monitoring</v>
          </cell>
          <cell r="G1445" t="str">
            <v>South Wales</v>
          </cell>
          <cell r="H1445" t="str">
            <v>Rhymney Valley</v>
          </cell>
          <cell r="I1445" t="str">
            <v>Public Safety</v>
          </cell>
          <cell r="J1445" t="str">
            <v>Hazard H1054</v>
          </cell>
          <cell r="K1445">
            <v>36039</v>
          </cell>
          <cell r="L1445" t="str">
            <v>311207-136 near</v>
          </cell>
          <cell r="M1445">
            <v>311232</v>
          </cell>
          <cell r="N1445">
            <v>207848</v>
          </cell>
          <cell r="O1445">
            <v>161</v>
          </cell>
          <cell r="P1445" t="str">
            <v>SO</v>
          </cell>
          <cell r="Q1445" t="str">
            <v>SO 11232 07848</v>
          </cell>
        </row>
        <row r="1446">
          <cell r="D1446">
            <v>142.1</v>
          </cell>
          <cell r="E1446" t="str">
            <v>No.1 Shaft</v>
          </cell>
          <cell r="F1446" t="str">
            <v>Monitoring</v>
          </cell>
          <cell r="G1446" t="str">
            <v>Scotland</v>
          </cell>
          <cell r="H1446" t="str">
            <v>River Almond Valley</v>
          </cell>
          <cell r="I1446" t="str">
            <v>Monitoring</v>
          </cell>
          <cell r="J1446" t="str">
            <v>Area Rising Minewater</v>
          </cell>
          <cell r="K1446">
            <v>35156</v>
          </cell>
          <cell r="L1446" t="str">
            <v>297666-004</v>
          </cell>
          <cell r="M1446">
            <v>297516</v>
          </cell>
          <cell r="N1446">
            <v>666321</v>
          </cell>
          <cell r="O1446">
            <v>65</v>
          </cell>
          <cell r="P1446" t="str">
            <v>NS</v>
          </cell>
          <cell r="Q1446" t="str">
            <v>NS 97516 66321</v>
          </cell>
        </row>
        <row r="1447">
          <cell r="D1447">
            <v>66.099999999999994</v>
          </cell>
          <cell r="E1447" t="str">
            <v>Borehole</v>
          </cell>
          <cell r="F1447" t="str">
            <v>Mine Gas Fan Station</v>
          </cell>
          <cell r="G1447" t="str">
            <v>North East</v>
          </cell>
          <cell r="H1447" t="str">
            <v>Blythe</v>
          </cell>
          <cell r="I1447" t="str">
            <v>Public Safety</v>
          </cell>
          <cell r="J1447" t="str">
            <v>Cars</v>
          </cell>
          <cell r="K1447">
            <v>34608</v>
          </cell>
          <cell r="L1447" t="str">
            <v>426577-003</v>
          </cell>
          <cell r="M1447">
            <v>426425</v>
          </cell>
          <cell r="N1447">
            <v>577886</v>
          </cell>
          <cell r="O1447">
            <v>88</v>
          </cell>
          <cell r="P1447" t="str">
            <v>NZ</v>
          </cell>
          <cell r="Q1447" t="str">
            <v>NZ 26425 77886</v>
          </cell>
        </row>
        <row r="1448">
          <cell r="D1448">
            <v>535.1</v>
          </cell>
          <cell r="E1448" t="str">
            <v>Three Feet B/H</v>
          </cell>
          <cell r="F1448" t="str">
            <v>Monitoring</v>
          </cell>
          <cell r="G1448" t="str">
            <v>Scotland</v>
          </cell>
          <cell r="H1448" t="str">
            <v>Blindwells</v>
          </cell>
          <cell r="I1448" t="str">
            <v>Monitoring</v>
          </cell>
          <cell r="J1448" t="str">
            <v>Area Rising Minewater</v>
          </cell>
          <cell r="K1448">
            <v>37154</v>
          </cell>
          <cell r="M1448">
            <v>341618</v>
          </cell>
          <cell r="N1448">
            <v>675264</v>
          </cell>
          <cell r="O1448">
            <v>66</v>
          </cell>
          <cell r="P1448" t="str">
            <v>NT</v>
          </cell>
          <cell r="Q1448" t="str">
            <v>NT 41618 75264</v>
          </cell>
        </row>
        <row r="1449">
          <cell r="D1449">
            <v>634.1</v>
          </cell>
          <cell r="E1449" t="str">
            <v>Gas Coal B/H</v>
          </cell>
          <cell r="F1449" t="str">
            <v>Monitoring</v>
          </cell>
          <cell r="G1449" t="str">
            <v>Scotland</v>
          </cell>
          <cell r="H1449" t="str">
            <v>South Lanarkshire</v>
          </cell>
          <cell r="I1449" t="str">
            <v>Monitoring</v>
          </cell>
          <cell r="J1449" t="str">
            <v>Area Rising Minewater</v>
          </cell>
          <cell r="K1449">
            <v>37802</v>
          </cell>
          <cell r="M1449">
            <v>286850</v>
          </cell>
          <cell r="N1449">
            <v>635552</v>
          </cell>
          <cell r="O1449">
            <v>71</v>
          </cell>
          <cell r="P1449" t="str">
            <v>NS</v>
          </cell>
          <cell r="Q1449" t="str">
            <v>NS 86850 35552</v>
          </cell>
        </row>
        <row r="1450">
          <cell r="D1450">
            <v>141.1</v>
          </cell>
          <cell r="E1450" t="str">
            <v>Buildings Pit</v>
          </cell>
          <cell r="F1450" t="str">
            <v>Monitoring</v>
          </cell>
          <cell r="G1450" t="str">
            <v>North West</v>
          </cell>
          <cell r="H1450" t="str">
            <v>Tyldersley Irwell Zone</v>
          </cell>
          <cell r="I1450" t="str">
            <v>Monitoring</v>
          </cell>
          <cell r="J1450" t="str">
            <v>Hazard H533</v>
          </cell>
          <cell r="K1450">
            <v>35247</v>
          </cell>
          <cell r="L1450" t="str">
            <v>376405-014</v>
          </cell>
          <cell r="M1450">
            <v>376850</v>
          </cell>
          <cell r="N1450">
            <v>405210</v>
          </cell>
          <cell r="O1450">
            <v>109</v>
          </cell>
          <cell r="P1450" t="str">
            <v>SD</v>
          </cell>
          <cell r="Q1450" t="str">
            <v>SD 76850 05210</v>
          </cell>
        </row>
        <row r="1451">
          <cell r="D1451">
            <v>319.10000000000002</v>
          </cell>
          <cell r="E1451" t="str">
            <v>Rithan Return</v>
          </cell>
          <cell r="F1451" t="str">
            <v>Monitoring</v>
          </cell>
          <cell r="G1451" t="str">
            <v>South Wales</v>
          </cell>
          <cell r="H1451" t="str">
            <v>Ebbw Valley</v>
          </cell>
          <cell r="I1451" t="str">
            <v>Monitoring</v>
          </cell>
          <cell r="J1451" t="str">
            <v>Hazard E362</v>
          </cell>
          <cell r="K1451">
            <v>36130</v>
          </cell>
          <cell r="L1451" t="str">
            <v>323201-066</v>
          </cell>
          <cell r="M1451">
            <v>323361</v>
          </cell>
          <cell r="N1451">
            <v>201549</v>
          </cell>
          <cell r="O1451">
            <v>171</v>
          </cell>
          <cell r="P1451" t="str">
            <v>SO</v>
          </cell>
          <cell r="Q1451" t="str">
            <v>SO 23361 01549</v>
          </cell>
        </row>
        <row r="1452">
          <cell r="D1452">
            <v>319.2</v>
          </cell>
          <cell r="E1452" t="str">
            <v>Rithan Intake</v>
          </cell>
          <cell r="F1452" t="str">
            <v>Monitoring</v>
          </cell>
          <cell r="G1452" t="str">
            <v>South Wales</v>
          </cell>
          <cell r="H1452" t="str">
            <v>Ebbw Valley</v>
          </cell>
          <cell r="I1452" t="str">
            <v>Monitoring</v>
          </cell>
          <cell r="J1452" t="str">
            <v>Hazard E362</v>
          </cell>
          <cell r="K1452">
            <v>36130</v>
          </cell>
          <cell r="L1452" t="str">
            <v>323201-067</v>
          </cell>
          <cell r="M1452">
            <v>323382</v>
          </cell>
          <cell r="N1452">
            <v>201512</v>
          </cell>
          <cell r="O1452">
            <v>171</v>
          </cell>
          <cell r="P1452" t="str">
            <v>SO</v>
          </cell>
          <cell r="Q1452" t="str">
            <v>SO 23382 01512</v>
          </cell>
        </row>
        <row r="1453">
          <cell r="D1453">
            <v>319.3</v>
          </cell>
          <cell r="E1453" t="str">
            <v>Blaencuffin Old Level</v>
          </cell>
          <cell r="F1453" t="str">
            <v>Monitoring</v>
          </cell>
          <cell r="G1453" t="str">
            <v>South Wales</v>
          </cell>
          <cell r="H1453" t="str">
            <v>Ebbw Valley</v>
          </cell>
          <cell r="I1453" t="str">
            <v>Monitoring</v>
          </cell>
          <cell r="J1453" t="str">
            <v>Hazard E362</v>
          </cell>
          <cell r="K1453">
            <v>36130</v>
          </cell>
          <cell r="L1453" t="str">
            <v>323201-070</v>
          </cell>
          <cell r="M1453">
            <v>323151</v>
          </cell>
          <cell r="N1453">
            <v>201686</v>
          </cell>
          <cell r="O1453">
            <v>171</v>
          </cell>
          <cell r="P1453" t="str">
            <v>SO</v>
          </cell>
          <cell r="Q1453" t="str">
            <v>SO 23151 01686</v>
          </cell>
        </row>
        <row r="1454">
          <cell r="D1454">
            <v>302.10000000000002</v>
          </cell>
          <cell r="E1454" t="str">
            <v>Shaft</v>
          </cell>
          <cell r="F1454" t="str">
            <v>Monitoring</v>
          </cell>
          <cell r="G1454" t="str">
            <v>Yorkshire</v>
          </cell>
          <cell r="H1454" t="str">
            <v>Yorkshire Zone 2</v>
          </cell>
          <cell r="I1454" t="str">
            <v>Monitoring</v>
          </cell>
          <cell r="J1454" t="str">
            <v>Area Rising Minewater - Ramsden Recommendation</v>
          </cell>
          <cell r="K1454">
            <v>36069</v>
          </cell>
          <cell r="L1454" t="str">
            <v>433404-004</v>
          </cell>
          <cell r="M1454">
            <v>433075</v>
          </cell>
          <cell r="N1454">
            <v>404361</v>
          </cell>
          <cell r="O1454">
            <v>110</v>
          </cell>
          <cell r="P1454" t="str">
            <v>SE</v>
          </cell>
          <cell r="Q1454" t="str">
            <v>SE 33075 04361</v>
          </cell>
        </row>
        <row r="1455">
          <cell r="D1455">
            <v>353.1</v>
          </cell>
          <cell r="E1455" t="str">
            <v>2Nd Water Loo Borehole</v>
          </cell>
          <cell r="F1455" t="str">
            <v>Monitoring</v>
          </cell>
          <cell r="G1455" t="str">
            <v>East Midlands</v>
          </cell>
          <cell r="H1455" t="str">
            <v>North East Derbyshire</v>
          </cell>
          <cell r="I1455" t="str">
            <v>Monitoring</v>
          </cell>
          <cell r="J1455" t="str">
            <v>Cars</v>
          </cell>
          <cell r="K1455">
            <v>34608</v>
          </cell>
          <cell r="M1455">
            <v>443610</v>
          </cell>
          <cell r="N1455">
            <v>368842</v>
          </cell>
          <cell r="O1455">
            <v>120</v>
          </cell>
          <cell r="P1455" t="str">
            <v>SK</v>
          </cell>
          <cell r="Q1455" t="str">
            <v>SK 43610 68842</v>
          </cell>
        </row>
        <row r="1456">
          <cell r="D1456">
            <v>479.1</v>
          </cell>
          <cell r="E1456" t="str">
            <v>Shaft</v>
          </cell>
          <cell r="F1456" t="str">
            <v>Monitoring</v>
          </cell>
          <cell r="G1456" t="str">
            <v>Yorkshire</v>
          </cell>
          <cell r="H1456" t="str">
            <v>Yorkshire Zone 5</v>
          </cell>
          <cell r="I1456" t="str">
            <v>Monitoring</v>
          </cell>
          <cell r="J1456" t="str">
            <v>Area Rising Minewater</v>
          </cell>
          <cell r="K1456">
            <v>36852</v>
          </cell>
          <cell r="L1456" t="str">
            <v>433402-007</v>
          </cell>
          <cell r="M1456">
            <v>433722</v>
          </cell>
          <cell r="N1456">
            <v>402090</v>
          </cell>
          <cell r="O1456">
            <v>111</v>
          </cell>
          <cell r="P1456" t="str">
            <v>SE</v>
          </cell>
          <cell r="Q1456" t="str">
            <v>SE 33722 02090</v>
          </cell>
        </row>
        <row r="1457">
          <cell r="D1457">
            <v>479.2</v>
          </cell>
          <cell r="E1457" t="str">
            <v>Discharge</v>
          </cell>
          <cell r="F1457" t="str">
            <v>Monitoring</v>
          </cell>
          <cell r="G1457" t="str">
            <v>Yorkshire</v>
          </cell>
          <cell r="H1457" t="str">
            <v>Yorkshire Zone 5</v>
          </cell>
          <cell r="I1457" t="str">
            <v>Monitoring</v>
          </cell>
          <cell r="J1457" t="str">
            <v>Area Rising Minewater</v>
          </cell>
          <cell r="K1457">
            <v>36852</v>
          </cell>
          <cell r="L1457" t="str">
            <v>433402-007 drain from</v>
          </cell>
          <cell r="M1457">
            <v>433710</v>
          </cell>
          <cell r="N1457">
            <v>402110</v>
          </cell>
          <cell r="O1457">
            <v>111</v>
          </cell>
          <cell r="P1457" t="str">
            <v>SE</v>
          </cell>
          <cell r="Q1457" t="str">
            <v>SE 33710 02110</v>
          </cell>
        </row>
        <row r="1458">
          <cell r="D1458">
            <v>506.1</v>
          </cell>
          <cell r="E1458" t="str">
            <v>Collapse</v>
          </cell>
          <cell r="F1458" t="str">
            <v>Monitoring</v>
          </cell>
          <cell r="G1458" t="str">
            <v>North West</v>
          </cell>
          <cell r="H1458" t="str">
            <v>Tyldersley Irwell Zone</v>
          </cell>
          <cell r="I1458" t="str">
            <v>Public Safety</v>
          </cell>
          <cell r="J1458" t="str">
            <v>Hazard</v>
          </cell>
          <cell r="K1458">
            <v>37005</v>
          </cell>
          <cell r="L1458" t="str">
            <v>374401-026</v>
          </cell>
          <cell r="M1458">
            <v>374845</v>
          </cell>
          <cell r="N1458">
            <v>401550</v>
          </cell>
          <cell r="O1458">
            <v>109</v>
          </cell>
          <cell r="P1458" t="str">
            <v>SD</v>
          </cell>
          <cell r="Q1458" t="str">
            <v>SD 74845 01550</v>
          </cell>
        </row>
        <row r="1459">
          <cell r="D1459">
            <v>249.1</v>
          </cell>
          <cell r="E1459" t="str">
            <v>Borehole</v>
          </cell>
          <cell r="F1459" t="str">
            <v>Monitoring</v>
          </cell>
          <cell r="G1459" t="str">
            <v>Yorkshire</v>
          </cell>
          <cell r="H1459" t="str">
            <v>Yorkshire Zone 1</v>
          </cell>
          <cell r="I1459" t="str">
            <v>Monitoring</v>
          </cell>
          <cell r="J1459" t="str">
            <v>Area Rising Minewater</v>
          </cell>
          <cell r="K1459">
            <v>35855</v>
          </cell>
          <cell r="M1459">
            <v>424200</v>
          </cell>
          <cell r="N1459">
            <v>415700</v>
          </cell>
          <cell r="O1459">
            <v>110</v>
          </cell>
          <cell r="P1459" t="str">
            <v>SE</v>
          </cell>
          <cell r="Q1459" t="str">
            <v>SE 24200 15700</v>
          </cell>
        </row>
        <row r="1460">
          <cell r="D1460">
            <v>631.1</v>
          </cell>
          <cell r="E1460" t="str">
            <v>Shaft</v>
          </cell>
          <cell r="F1460" t="str">
            <v>Monitoring</v>
          </cell>
          <cell r="G1460" t="str">
            <v>North West</v>
          </cell>
          <cell r="H1460" t="str">
            <v>Cronton Zone</v>
          </cell>
          <cell r="I1460" t="str">
            <v>Monitoring</v>
          </cell>
          <cell r="J1460" t="str">
            <v>Area Rising Minewater</v>
          </cell>
          <cell r="K1460">
            <v>37819</v>
          </cell>
          <cell r="L1460" t="str">
            <v>345389-030</v>
          </cell>
          <cell r="M1460">
            <v>345660</v>
          </cell>
          <cell r="N1460">
            <v>389250</v>
          </cell>
          <cell r="O1460">
            <v>108</v>
          </cell>
          <cell r="P1460" t="str">
            <v>SJ</v>
          </cell>
          <cell r="Q1460" t="str">
            <v>SJ 45660 89250</v>
          </cell>
        </row>
        <row r="1461">
          <cell r="D1461">
            <v>343.1</v>
          </cell>
          <cell r="E1461" t="str">
            <v>Air Shaft</v>
          </cell>
          <cell r="F1461" t="str">
            <v>Monitoring</v>
          </cell>
          <cell r="G1461" t="str">
            <v>North West</v>
          </cell>
          <cell r="H1461" t="str">
            <v>Wigan</v>
          </cell>
          <cell r="I1461" t="str">
            <v>Public Safety</v>
          </cell>
          <cell r="J1461" t="str">
            <v>Hazard E376</v>
          </cell>
          <cell r="K1461">
            <v>36192</v>
          </cell>
          <cell r="L1461" t="str">
            <v>359405-004?</v>
          </cell>
          <cell r="M1461">
            <v>359980</v>
          </cell>
          <cell r="N1461">
            <v>405860</v>
          </cell>
          <cell r="O1461">
            <v>109</v>
          </cell>
          <cell r="P1461" t="str">
            <v>SD</v>
          </cell>
          <cell r="Q1461" t="str">
            <v>SD 59980 05860</v>
          </cell>
        </row>
        <row r="1462">
          <cell r="D1462">
            <v>443.1</v>
          </cell>
          <cell r="E1462" t="str">
            <v>No.1 Shaft (Dc)</v>
          </cell>
          <cell r="F1462" t="str">
            <v>Monitoring</v>
          </cell>
          <cell r="G1462" t="str">
            <v>Scotland</v>
          </cell>
          <cell r="H1462" t="str">
            <v>East Fife</v>
          </cell>
          <cell r="I1462" t="str">
            <v>Monitoring</v>
          </cell>
          <cell r="J1462" t="str">
            <v>Area Rising Minewater</v>
          </cell>
          <cell r="K1462">
            <v>36664</v>
          </cell>
          <cell r="L1462" t="str">
            <v>328697-002</v>
          </cell>
          <cell r="M1462">
            <v>328115</v>
          </cell>
          <cell r="N1462">
            <v>697277</v>
          </cell>
          <cell r="O1462">
            <v>59</v>
          </cell>
          <cell r="P1462" t="str">
            <v>NT</v>
          </cell>
          <cell r="Q1462" t="str">
            <v>NT 28115 97277</v>
          </cell>
        </row>
        <row r="1463">
          <cell r="D1463">
            <v>443.2</v>
          </cell>
          <cell r="E1463" t="str">
            <v>No.2 Shaft (Uc)</v>
          </cell>
          <cell r="F1463" t="str">
            <v>Monitoring</v>
          </cell>
          <cell r="G1463" t="str">
            <v>Scotland</v>
          </cell>
          <cell r="H1463" t="str">
            <v>East Fife</v>
          </cell>
          <cell r="I1463" t="str">
            <v>Monitoring</v>
          </cell>
          <cell r="J1463" t="str">
            <v>Area Rising Minewater</v>
          </cell>
          <cell r="K1463">
            <v>36664</v>
          </cell>
          <cell r="L1463" t="str">
            <v>327697-001</v>
          </cell>
          <cell r="M1463">
            <v>327963</v>
          </cell>
          <cell r="N1463">
            <v>697262</v>
          </cell>
          <cell r="O1463">
            <v>59</v>
          </cell>
          <cell r="P1463" t="str">
            <v>NT</v>
          </cell>
          <cell r="Q1463" t="str">
            <v>NT 27963 97262</v>
          </cell>
        </row>
        <row r="1464">
          <cell r="D1464">
            <v>88.1</v>
          </cell>
          <cell r="E1464" t="str">
            <v>Drift Borehole</v>
          </cell>
          <cell r="F1464" t="str">
            <v>Monitoring</v>
          </cell>
          <cell r="G1464" t="str">
            <v>Yorkshire</v>
          </cell>
          <cell r="H1464" t="str">
            <v>Yorkshire Zone 10</v>
          </cell>
          <cell r="I1464" t="str">
            <v>Monitoring</v>
          </cell>
          <cell r="J1464" t="str">
            <v>Cars</v>
          </cell>
          <cell r="K1464">
            <v>34700</v>
          </cell>
          <cell r="L1464" t="str">
            <v>434429-003 near</v>
          </cell>
          <cell r="M1464">
            <v>434947</v>
          </cell>
          <cell r="N1464">
            <v>429660</v>
          </cell>
          <cell r="O1464">
            <v>104</v>
          </cell>
          <cell r="P1464" t="str">
            <v>SE</v>
          </cell>
          <cell r="Q1464" t="str">
            <v>SE 34947 29660</v>
          </cell>
        </row>
        <row r="1465">
          <cell r="D1465">
            <v>524.1</v>
          </cell>
          <cell r="E1465" t="str">
            <v>Remote Vent</v>
          </cell>
          <cell r="F1465" t="str">
            <v>Monitoring</v>
          </cell>
          <cell r="G1465" t="str">
            <v>North East</v>
          </cell>
          <cell r="H1465" t="str">
            <v>West Of Wear</v>
          </cell>
          <cell r="I1465" t="str">
            <v>Public Safety</v>
          </cell>
          <cell r="J1465" t="str">
            <v>Hazard</v>
          </cell>
          <cell r="K1465">
            <v>37173</v>
          </cell>
          <cell r="L1465" t="str">
            <v>419533-005 near</v>
          </cell>
          <cell r="M1465">
            <v>419159</v>
          </cell>
          <cell r="N1465">
            <v>533557</v>
          </cell>
          <cell r="O1465">
            <v>92</v>
          </cell>
          <cell r="P1465" t="str">
            <v>NZ</v>
          </cell>
          <cell r="Q1465" t="str">
            <v>NZ 19159 33557</v>
          </cell>
        </row>
        <row r="1466">
          <cell r="D1466">
            <v>524.20000000000005</v>
          </cell>
          <cell r="E1466" t="str">
            <v>Portal Test Vent</v>
          </cell>
          <cell r="F1466" t="str">
            <v>Monitoring</v>
          </cell>
          <cell r="G1466" t="str">
            <v>North East</v>
          </cell>
          <cell r="H1466" t="str">
            <v>West Of Wear</v>
          </cell>
          <cell r="I1466" t="str">
            <v>Public Safety</v>
          </cell>
          <cell r="J1466" t="str">
            <v>Hazard</v>
          </cell>
          <cell r="K1466">
            <v>37173</v>
          </cell>
          <cell r="M1466">
            <v>419165</v>
          </cell>
          <cell r="N1466">
            <v>533540</v>
          </cell>
          <cell r="O1466">
            <v>92</v>
          </cell>
          <cell r="P1466" t="str">
            <v>NZ</v>
          </cell>
          <cell r="Q1466" t="str">
            <v>NZ 19165 33540</v>
          </cell>
        </row>
        <row r="1467">
          <cell r="D1467">
            <v>89.1</v>
          </cell>
          <cell r="E1467" t="str">
            <v>Drift Borehole</v>
          </cell>
          <cell r="F1467" t="str">
            <v>Monitoring</v>
          </cell>
          <cell r="G1467" t="str">
            <v>Yorkshire</v>
          </cell>
          <cell r="H1467" t="str">
            <v>Yorkshire Zone 5</v>
          </cell>
          <cell r="I1467" t="str">
            <v>Monitoring</v>
          </cell>
          <cell r="J1467" t="str">
            <v>Cars</v>
          </cell>
          <cell r="K1467">
            <v>34700</v>
          </cell>
          <cell r="L1467" t="str">
            <v>440394-006 near</v>
          </cell>
          <cell r="M1467">
            <v>440762</v>
          </cell>
          <cell r="N1467">
            <v>394607</v>
          </cell>
          <cell r="O1467">
            <v>111</v>
          </cell>
          <cell r="P1467" t="str">
            <v>SK</v>
          </cell>
          <cell r="Q1467" t="str">
            <v>SK 40762 94607</v>
          </cell>
        </row>
        <row r="1468">
          <cell r="D1468">
            <v>665.1</v>
          </cell>
          <cell r="E1468" t="str">
            <v>Barnsley B/H</v>
          </cell>
          <cell r="F1468" t="str">
            <v>Monitoring</v>
          </cell>
          <cell r="G1468" t="str">
            <v>Yorkshire</v>
          </cell>
          <cell r="H1468" t="str">
            <v>Yorkshire Zone 5</v>
          </cell>
          <cell r="I1468" t="str">
            <v>Monitoring</v>
          </cell>
          <cell r="J1468" t="str">
            <v>Area Rising Minewater</v>
          </cell>
          <cell r="K1468">
            <v>38117</v>
          </cell>
          <cell r="M1468">
            <v>433826</v>
          </cell>
          <cell r="N1468">
            <v>403545</v>
          </cell>
          <cell r="O1468">
            <v>110</v>
          </cell>
          <cell r="P1468" t="str">
            <v>SE</v>
          </cell>
          <cell r="Q1468" t="str">
            <v>SE 33826 03545</v>
          </cell>
        </row>
        <row r="1469">
          <cell r="D1469">
            <v>234.1</v>
          </cell>
          <cell r="E1469" t="str">
            <v>M/H No.0</v>
          </cell>
          <cell r="F1469" t="str">
            <v>Monitoring</v>
          </cell>
          <cell r="G1469" t="str">
            <v>North East</v>
          </cell>
          <cell r="H1469" t="str">
            <v>West Tyneside</v>
          </cell>
          <cell r="I1469" t="str">
            <v>Public Safety</v>
          </cell>
          <cell r="J1469" t="str">
            <v>Coal Authority Instruction</v>
          </cell>
          <cell r="K1469">
            <v>35674</v>
          </cell>
          <cell r="M1469">
            <v>415700</v>
          </cell>
          <cell r="N1469">
            <v>558200</v>
          </cell>
          <cell r="O1469">
            <v>88</v>
          </cell>
          <cell r="P1469" t="str">
            <v>NZ</v>
          </cell>
          <cell r="Q1469" t="str">
            <v>NZ 15700 58200</v>
          </cell>
        </row>
        <row r="1470">
          <cell r="D1470">
            <v>234.2</v>
          </cell>
          <cell r="E1470" t="str">
            <v>M/H No.1</v>
          </cell>
          <cell r="F1470" t="str">
            <v>Monitoring</v>
          </cell>
          <cell r="G1470" t="str">
            <v>North East</v>
          </cell>
          <cell r="H1470" t="str">
            <v>West Tyneside</v>
          </cell>
          <cell r="I1470" t="str">
            <v>Public Safety</v>
          </cell>
          <cell r="J1470" t="str">
            <v>Coal Authority Instruction</v>
          </cell>
          <cell r="K1470">
            <v>35674</v>
          </cell>
          <cell r="M1470">
            <v>415700</v>
          </cell>
          <cell r="N1470">
            <v>558200</v>
          </cell>
          <cell r="O1470">
            <v>88</v>
          </cell>
          <cell r="P1470" t="str">
            <v>NZ</v>
          </cell>
          <cell r="Q1470" t="str">
            <v>NZ 15700 58200</v>
          </cell>
        </row>
        <row r="1471">
          <cell r="D1471">
            <v>234.3</v>
          </cell>
          <cell r="E1471" t="str">
            <v>M/H No.2</v>
          </cell>
          <cell r="F1471" t="str">
            <v>Monitoring</v>
          </cell>
          <cell r="G1471" t="str">
            <v>North East</v>
          </cell>
          <cell r="H1471" t="str">
            <v>West Tyneside</v>
          </cell>
          <cell r="I1471" t="str">
            <v>Public Safety</v>
          </cell>
          <cell r="J1471" t="str">
            <v>Coal Authority Instruction</v>
          </cell>
          <cell r="K1471">
            <v>35674</v>
          </cell>
          <cell r="M1471">
            <v>415700</v>
          </cell>
          <cell r="N1471">
            <v>558200</v>
          </cell>
          <cell r="O1471">
            <v>88</v>
          </cell>
          <cell r="P1471" t="str">
            <v>NZ</v>
          </cell>
          <cell r="Q1471" t="str">
            <v>NZ 15700 58200</v>
          </cell>
        </row>
        <row r="1472">
          <cell r="D1472">
            <v>234.4</v>
          </cell>
          <cell r="E1472" t="str">
            <v>M/H No.3</v>
          </cell>
          <cell r="F1472" t="str">
            <v>Monitoring</v>
          </cell>
          <cell r="G1472" t="str">
            <v>North East</v>
          </cell>
          <cell r="H1472" t="str">
            <v>West Tyneside</v>
          </cell>
          <cell r="I1472" t="str">
            <v>Public Safety</v>
          </cell>
          <cell r="J1472" t="str">
            <v>Coal Authority Instruction</v>
          </cell>
          <cell r="K1472">
            <v>35674</v>
          </cell>
          <cell r="M1472">
            <v>415700</v>
          </cell>
          <cell r="N1472">
            <v>558200</v>
          </cell>
          <cell r="O1472">
            <v>88</v>
          </cell>
          <cell r="P1472" t="str">
            <v>NZ</v>
          </cell>
          <cell r="Q1472" t="str">
            <v>NZ 15700 58200</v>
          </cell>
        </row>
        <row r="1473">
          <cell r="D1473">
            <v>234.5</v>
          </cell>
          <cell r="E1473" t="str">
            <v>M/H No.4</v>
          </cell>
          <cell r="F1473" t="str">
            <v>Monitoring</v>
          </cell>
          <cell r="G1473" t="str">
            <v>North East</v>
          </cell>
          <cell r="H1473" t="str">
            <v>West Tyneside</v>
          </cell>
          <cell r="I1473" t="str">
            <v>Public Safety</v>
          </cell>
          <cell r="J1473" t="str">
            <v>Coal Authority Instruction</v>
          </cell>
          <cell r="K1473">
            <v>35674</v>
          </cell>
          <cell r="M1473">
            <v>415700</v>
          </cell>
          <cell r="N1473">
            <v>558200</v>
          </cell>
          <cell r="O1473">
            <v>88</v>
          </cell>
          <cell r="P1473" t="str">
            <v>NZ</v>
          </cell>
          <cell r="Q1473" t="str">
            <v>NZ 15700 58200</v>
          </cell>
        </row>
        <row r="1474">
          <cell r="D1474">
            <v>691.1</v>
          </cell>
          <cell r="E1474" t="str">
            <v>Drifts Vent</v>
          </cell>
          <cell r="F1474" t="str">
            <v>Monitoring</v>
          </cell>
          <cell r="G1474" t="str">
            <v>North East</v>
          </cell>
          <cell r="H1474" t="str">
            <v>West Of Wear</v>
          </cell>
          <cell r="I1474" t="str">
            <v>Monitoring</v>
          </cell>
          <cell r="J1474" t="str">
            <v>Area Rising Minewater</v>
          </cell>
          <cell r="K1474">
            <v>38486</v>
          </cell>
          <cell r="M1474">
            <v>416592</v>
          </cell>
          <cell r="N1474">
            <v>533707</v>
          </cell>
          <cell r="O1474">
            <v>92</v>
          </cell>
          <cell r="P1474" t="str">
            <v>NZ</v>
          </cell>
          <cell r="Q1474" t="str">
            <v>NZ 16592 33707</v>
          </cell>
        </row>
        <row r="1475">
          <cell r="D1475">
            <v>654.1</v>
          </cell>
          <cell r="E1475" t="str">
            <v>West Shaft</v>
          </cell>
          <cell r="F1475" t="str">
            <v>Monitoring</v>
          </cell>
          <cell r="G1475" t="str">
            <v>Yorkshire</v>
          </cell>
          <cell r="H1475" t="str">
            <v>Yorkshire Zone 3</v>
          </cell>
          <cell r="I1475" t="str">
            <v>Monitoring</v>
          </cell>
          <cell r="J1475" t="str">
            <v>Hazard H4149</v>
          </cell>
          <cell r="K1475">
            <v>38037</v>
          </cell>
          <cell r="L1475" t="str">
            <v>438413-001</v>
          </cell>
          <cell r="M1475">
            <v>438184</v>
          </cell>
          <cell r="N1475">
            <v>413772</v>
          </cell>
          <cell r="O1475">
            <v>110</v>
          </cell>
          <cell r="P1475" t="str">
            <v>SE</v>
          </cell>
          <cell r="Q1475" t="str">
            <v>SE 38184 13772</v>
          </cell>
        </row>
        <row r="1476">
          <cell r="D1476">
            <v>569.1</v>
          </cell>
          <cell r="E1476" t="str">
            <v>B/H</v>
          </cell>
          <cell r="F1476" t="str">
            <v>Monitoring</v>
          </cell>
          <cell r="G1476" t="str">
            <v>North West</v>
          </cell>
          <cell r="H1476" t="str">
            <v>Tyldersley Irwell Zone</v>
          </cell>
          <cell r="I1476" t="str">
            <v>Monitoring</v>
          </cell>
          <cell r="J1476" t="str">
            <v>Area Rising Minewater</v>
          </cell>
          <cell r="K1476">
            <v>37396</v>
          </cell>
          <cell r="M1476">
            <v>373793</v>
          </cell>
          <cell r="N1476">
            <v>402368</v>
          </cell>
          <cell r="O1476">
            <v>109</v>
          </cell>
          <cell r="P1476" t="str">
            <v>SD</v>
          </cell>
          <cell r="Q1476" t="str">
            <v>SD 73793 02368</v>
          </cell>
        </row>
        <row r="1477">
          <cell r="D1477">
            <v>779.1</v>
          </cell>
          <cell r="E1477" t="str">
            <v>Aquifer Borehole</v>
          </cell>
          <cell r="F1477" t="str">
            <v>Monitoring</v>
          </cell>
          <cell r="G1477" t="str">
            <v>East Midlands</v>
          </cell>
          <cell r="H1477" t="str">
            <v>South Derbyshire</v>
          </cell>
          <cell r="I1477" t="str">
            <v>Monitoring</v>
          </cell>
          <cell r="J1477" t="str">
            <v>Investigation of aquifer pollution</v>
          </cell>
          <cell r="K1477">
            <v>41050</v>
          </cell>
          <cell r="M1477">
            <v>431004</v>
          </cell>
          <cell r="N1477">
            <v>313596</v>
          </cell>
          <cell r="O1477">
            <v>128</v>
          </cell>
          <cell r="P1477" t="str">
            <v>SK</v>
          </cell>
          <cell r="Q1477" t="str">
            <v>SK 31004 13596</v>
          </cell>
        </row>
        <row r="1478">
          <cell r="D1478">
            <v>763.1</v>
          </cell>
          <cell r="E1478" t="str">
            <v>Willesley Basin Outflow</v>
          </cell>
          <cell r="F1478" t="str">
            <v>Monitoring</v>
          </cell>
          <cell r="G1478" t="str">
            <v>East Midlands</v>
          </cell>
          <cell r="H1478" t="str">
            <v>South Derbyshire</v>
          </cell>
          <cell r="I1478" t="str">
            <v>Monitoring</v>
          </cell>
          <cell r="J1478" t="str">
            <v>Area Rising</v>
          </cell>
          <cell r="K1478">
            <v>40242</v>
          </cell>
          <cell r="M1478">
            <v>433201</v>
          </cell>
          <cell r="N1478">
            <v>314086</v>
          </cell>
          <cell r="O1478">
            <v>128</v>
          </cell>
          <cell r="P1478" t="str">
            <v>SK</v>
          </cell>
          <cell r="Q1478" t="str">
            <v>SK 33201 14086</v>
          </cell>
        </row>
        <row r="1479">
          <cell r="D1479">
            <v>763.2</v>
          </cell>
          <cell r="E1479" t="str">
            <v>Measham Road Bridge</v>
          </cell>
          <cell r="F1479" t="str">
            <v>Monitoring</v>
          </cell>
          <cell r="G1479" t="str">
            <v>East Midlands</v>
          </cell>
          <cell r="H1479" t="str">
            <v>South Derbyshire</v>
          </cell>
          <cell r="I1479" t="str">
            <v>Monitoring</v>
          </cell>
          <cell r="J1479" t="str">
            <v>Area Rising</v>
          </cell>
          <cell r="K1479">
            <v>40242</v>
          </cell>
          <cell r="M1479">
            <v>432246</v>
          </cell>
          <cell r="N1479">
            <v>313755</v>
          </cell>
          <cell r="O1479">
            <v>128</v>
          </cell>
          <cell r="P1479" t="str">
            <v>SK</v>
          </cell>
          <cell r="Q1479" t="str">
            <v>SK 32246 13755</v>
          </cell>
        </row>
        <row r="1480">
          <cell r="D1480">
            <v>763.3</v>
          </cell>
          <cell r="E1480" t="str">
            <v>Pond Footbridge</v>
          </cell>
          <cell r="F1480" t="str">
            <v>Monitoring</v>
          </cell>
          <cell r="G1480" t="str">
            <v>East Midlands</v>
          </cell>
          <cell r="H1480" t="str">
            <v>South Derbyshire</v>
          </cell>
          <cell r="I1480" t="str">
            <v>Monitoring</v>
          </cell>
          <cell r="J1480" t="str">
            <v>Area Rising</v>
          </cell>
          <cell r="K1480">
            <v>40242</v>
          </cell>
          <cell r="M1480">
            <v>432328</v>
          </cell>
          <cell r="N1480">
            <v>313524</v>
          </cell>
          <cell r="O1480">
            <v>128</v>
          </cell>
          <cell r="P1480" t="str">
            <v>SK</v>
          </cell>
          <cell r="Q1480" t="str">
            <v>SK 32328 13524</v>
          </cell>
        </row>
        <row r="1481">
          <cell r="D1481">
            <v>763.4</v>
          </cell>
          <cell r="E1481" t="str">
            <v>Nether Leys Shaft Discharge</v>
          </cell>
          <cell r="F1481" t="str">
            <v>Monitoring</v>
          </cell>
          <cell r="G1481" t="str">
            <v>East Midlands</v>
          </cell>
          <cell r="H1481" t="str">
            <v>South Derbyshire</v>
          </cell>
          <cell r="I1481" t="str">
            <v>Monitoring</v>
          </cell>
          <cell r="J1481" t="str">
            <v>Area Rising</v>
          </cell>
          <cell r="K1481">
            <v>40242</v>
          </cell>
          <cell r="L1481" t="str">
            <v>432313-001</v>
          </cell>
          <cell r="M1481">
            <v>432250</v>
          </cell>
          <cell r="N1481">
            <v>313580</v>
          </cell>
          <cell r="O1481">
            <v>128</v>
          </cell>
          <cell r="P1481" t="str">
            <v>SK</v>
          </cell>
          <cell r="Q1481" t="str">
            <v>SK 32250 13580</v>
          </cell>
        </row>
        <row r="1482">
          <cell r="D1482">
            <v>763.5</v>
          </cell>
          <cell r="E1482" t="str">
            <v>Downstream Footbridge</v>
          </cell>
          <cell r="F1482" t="str">
            <v>Monitoring</v>
          </cell>
          <cell r="G1482" t="str">
            <v>East Midlands</v>
          </cell>
          <cell r="H1482" t="str">
            <v>South Derbyshire</v>
          </cell>
          <cell r="I1482" t="str">
            <v>Monitoring</v>
          </cell>
          <cell r="J1482" t="str">
            <v>Area Rising</v>
          </cell>
          <cell r="K1482">
            <v>40242</v>
          </cell>
          <cell r="M1482">
            <v>431973</v>
          </cell>
          <cell r="N1482">
            <v>313532</v>
          </cell>
          <cell r="O1482">
            <v>128</v>
          </cell>
          <cell r="P1482" t="str">
            <v>SK</v>
          </cell>
          <cell r="Q1482" t="str">
            <v>SK 31973 13532</v>
          </cell>
        </row>
        <row r="1483">
          <cell r="D1483">
            <v>67.099999999999994</v>
          </cell>
          <cell r="E1483" t="str">
            <v>No.1 Shaft</v>
          </cell>
          <cell r="F1483" t="str">
            <v>Monitoring</v>
          </cell>
          <cell r="G1483" t="str">
            <v>North West</v>
          </cell>
          <cell r="H1483" t="str">
            <v>Tyldersley Irwell Zone</v>
          </cell>
          <cell r="I1483" t="str">
            <v>Monitoring</v>
          </cell>
          <cell r="J1483" t="str">
            <v>Cars</v>
          </cell>
          <cell r="K1483">
            <v>34608</v>
          </cell>
          <cell r="L1483" t="str">
            <v>345402-009</v>
          </cell>
          <cell r="M1483">
            <v>375331</v>
          </cell>
          <cell r="N1483">
            <v>402426</v>
          </cell>
          <cell r="O1483">
            <v>109</v>
          </cell>
          <cell r="P1483" t="str">
            <v>SD</v>
          </cell>
          <cell r="Q1483" t="str">
            <v>SD 75331 02426</v>
          </cell>
        </row>
        <row r="1484">
          <cell r="D1484">
            <v>67.2</v>
          </cell>
          <cell r="E1484" t="str">
            <v>No.2 Shaft</v>
          </cell>
          <cell r="F1484" t="str">
            <v>Monitoring</v>
          </cell>
          <cell r="G1484" t="str">
            <v>North West</v>
          </cell>
          <cell r="H1484" t="str">
            <v>Tyldersley Irwell Zone</v>
          </cell>
          <cell r="I1484" t="str">
            <v>Monitoring</v>
          </cell>
          <cell r="J1484" t="str">
            <v>Cars</v>
          </cell>
          <cell r="K1484">
            <v>34608</v>
          </cell>
          <cell r="L1484" t="str">
            <v>375402-008</v>
          </cell>
          <cell r="M1484">
            <v>375293</v>
          </cell>
          <cell r="N1484">
            <v>402451</v>
          </cell>
          <cell r="O1484">
            <v>109</v>
          </cell>
          <cell r="P1484" t="str">
            <v>SD</v>
          </cell>
          <cell r="Q1484" t="str">
            <v>SD 75293 02451</v>
          </cell>
        </row>
        <row r="1485">
          <cell r="D1485">
            <v>67.3</v>
          </cell>
          <cell r="E1485" t="str">
            <v>No.3 Shaft</v>
          </cell>
          <cell r="F1485" t="str">
            <v>Monitoring</v>
          </cell>
          <cell r="G1485" t="str">
            <v>North West</v>
          </cell>
          <cell r="H1485" t="str">
            <v>Tyldersley Irwell Zone</v>
          </cell>
          <cell r="I1485" t="str">
            <v>Monitoring</v>
          </cell>
          <cell r="J1485" t="str">
            <v>Cars</v>
          </cell>
          <cell r="K1485">
            <v>34608</v>
          </cell>
          <cell r="L1485" t="str">
            <v>375402-010</v>
          </cell>
          <cell r="M1485">
            <v>375317</v>
          </cell>
          <cell r="N1485">
            <v>402362</v>
          </cell>
          <cell r="O1485">
            <v>109</v>
          </cell>
          <cell r="P1485" t="str">
            <v>SD</v>
          </cell>
          <cell r="Q1485" t="str">
            <v>SD 75317 02362</v>
          </cell>
        </row>
        <row r="1486">
          <cell r="D1486">
            <v>67.400000000000006</v>
          </cell>
          <cell r="E1486" t="str">
            <v>No.4 Shaft</v>
          </cell>
          <cell r="F1486" t="str">
            <v>Monitoring</v>
          </cell>
          <cell r="G1486" t="str">
            <v>North West</v>
          </cell>
          <cell r="H1486" t="str">
            <v>Tyldersley Irwell Zone</v>
          </cell>
          <cell r="I1486" t="str">
            <v>Monitoring</v>
          </cell>
          <cell r="J1486" t="str">
            <v>Cars</v>
          </cell>
          <cell r="K1486">
            <v>34608</v>
          </cell>
          <cell r="L1486" t="str">
            <v>375402-012</v>
          </cell>
          <cell r="M1486">
            <v>375305</v>
          </cell>
          <cell r="N1486">
            <v>402314</v>
          </cell>
          <cell r="O1486">
            <v>109</v>
          </cell>
          <cell r="P1486" t="str">
            <v>SD</v>
          </cell>
          <cell r="Q1486" t="str">
            <v>SD 75305 02314</v>
          </cell>
        </row>
        <row r="1487">
          <cell r="D1487">
            <v>426.1</v>
          </cell>
          <cell r="E1487" t="str">
            <v>Shaft</v>
          </cell>
          <cell r="F1487" t="str">
            <v>Monitoring</v>
          </cell>
          <cell r="G1487" t="str">
            <v>Yorkshire</v>
          </cell>
          <cell r="H1487" t="str">
            <v>Holme Valley</v>
          </cell>
          <cell r="I1487" t="str">
            <v>Monitoring</v>
          </cell>
          <cell r="J1487" t="str">
            <v>Hazard H2062</v>
          </cell>
          <cell r="K1487">
            <v>36607</v>
          </cell>
          <cell r="L1487" t="str">
            <v>417407-001</v>
          </cell>
          <cell r="M1487">
            <v>417378</v>
          </cell>
          <cell r="N1487">
            <v>407355</v>
          </cell>
          <cell r="O1487">
            <v>110</v>
          </cell>
          <cell r="P1487" t="str">
            <v>SE</v>
          </cell>
          <cell r="Q1487" t="str">
            <v>SE 17378 07355</v>
          </cell>
        </row>
        <row r="1488">
          <cell r="D1488">
            <v>555.1</v>
          </cell>
          <cell r="E1488" t="str">
            <v>B/H</v>
          </cell>
          <cell r="F1488" t="str">
            <v>Monitoring</v>
          </cell>
          <cell r="G1488" t="str">
            <v>Yorkshire</v>
          </cell>
          <cell r="H1488" t="str">
            <v>Yorkshire Zone 5</v>
          </cell>
          <cell r="I1488" t="str">
            <v>Monitoring</v>
          </cell>
          <cell r="J1488" t="str">
            <v>Area Rising Minewater</v>
          </cell>
          <cell r="K1488">
            <v>37340</v>
          </cell>
          <cell r="M1488">
            <v>438707</v>
          </cell>
          <cell r="N1488">
            <v>395497</v>
          </cell>
          <cell r="O1488">
            <v>111</v>
          </cell>
          <cell r="P1488" t="str">
            <v>SK</v>
          </cell>
          <cell r="Q1488" t="str">
            <v>SK 38707 95497</v>
          </cell>
        </row>
        <row r="1489">
          <cell r="D1489">
            <v>553.1</v>
          </cell>
          <cell r="E1489" t="str">
            <v>Shaft</v>
          </cell>
          <cell r="F1489" t="str">
            <v>Monitoring</v>
          </cell>
          <cell r="G1489" t="str">
            <v>Yorkshire</v>
          </cell>
          <cell r="H1489" t="str">
            <v>Yorkshire Zone 5</v>
          </cell>
          <cell r="I1489" t="str">
            <v>Monitoring</v>
          </cell>
          <cell r="J1489" t="str">
            <v>Area Rising Minewater</v>
          </cell>
          <cell r="K1489">
            <v>37319</v>
          </cell>
          <cell r="L1489" t="str">
            <v>438395-002</v>
          </cell>
          <cell r="M1489">
            <v>438444</v>
          </cell>
          <cell r="N1489">
            <v>395581</v>
          </cell>
          <cell r="O1489">
            <v>111</v>
          </cell>
          <cell r="P1489" t="str">
            <v>SK</v>
          </cell>
          <cell r="Q1489" t="str">
            <v>SK 38444 95581</v>
          </cell>
        </row>
        <row r="1490">
          <cell r="D1490">
            <v>723.1</v>
          </cell>
          <cell r="E1490" t="str">
            <v>Yard Seam B/H</v>
          </cell>
          <cell r="F1490" t="str">
            <v>Monitoring</v>
          </cell>
          <cell r="G1490" t="str">
            <v>West Midlands</v>
          </cell>
          <cell r="H1490" t="str">
            <v>South Staffs</v>
          </cell>
          <cell r="I1490" t="str">
            <v>Monitoring</v>
          </cell>
          <cell r="J1490" t="str">
            <v>Area Rising Minewater</v>
          </cell>
          <cell r="K1490">
            <v>38789</v>
          </cell>
          <cell r="M1490">
            <v>401377</v>
          </cell>
          <cell r="N1490">
            <v>306687</v>
          </cell>
          <cell r="O1490">
            <v>139</v>
          </cell>
          <cell r="P1490" t="str">
            <v>SK</v>
          </cell>
          <cell r="Q1490" t="str">
            <v>SK 01377 06687</v>
          </cell>
        </row>
        <row r="1491">
          <cell r="D1491">
            <v>641.1</v>
          </cell>
          <cell r="E1491" t="str">
            <v>Halifax Hards B/H</v>
          </cell>
          <cell r="F1491" t="str">
            <v>Monitoring</v>
          </cell>
          <cell r="G1491" t="str">
            <v>Yorkshire</v>
          </cell>
          <cell r="H1491" t="str">
            <v>Porter Don</v>
          </cell>
          <cell r="I1491" t="str">
            <v>Monitoring</v>
          </cell>
          <cell r="J1491" t="str">
            <v>Area Rising Minewater</v>
          </cell>
          <cell r="K1491">
            <v>37977</v>
          </cell>
          <cell r="M1491">
            <v>421992</v>
          </cell>
          <cell r="N1491">
            <v>401409</v>
          </cell>
          <cell r="O1491">
            <v>110</v>
          </cell>
          <cell r="P1491" t="str">
            <v>SE</v>
          </cell>
          <cell r="Q1491" t="str">
            <v>SE 21992 01409</v>
          </cell>
        </row>
        <row r="1492">
          <cell r="D1492">
            <v>140.1</v>
          </cell>
          <cell r="E1492" t="str">
            <v>Gravity Discharges</v>
          </cell>
          <cell r="F1492" t="str">
            <v>Misc Discharges</v>
          </cell>
          <cell r="H1492" t="str">
            <v>Scotland Misc Sites &amp; Discharges</v>
          </cell>
          <cell r="Q1492" t="str">
            <v xml:space="preserve">  </v>
          </cell>
        </row>
        <row r="1493">
          <cell r="D1493">
            <v>90.1</v>
          </cell>
          <cell r="E1493" t="str">
            <v>No.3 Shaft</v>
          </cell>
          <cell r="F1493" t="str">
            <v>Monitoring</v>
          </cell>
          <cell r="G1493" t="str">
            <v>North East</v>
          </cell>
          <cell r="H1493" t="str">
            <v>Durham Coastal</v>
          </cell>
          <cell r="I1493" t="str">
            <v>Monitoring</v>
          </cell>
          <cell r="J1493" t="str">
            <v>Cars</v>
          </cell>
          <cell r="K1493">
            <v>34700</v>
          </cell>
          <cell r="L1493" t="str">
            <v>440549-001</v>
          </cell>
          <cell r="M1493">
            <v>440899</v>
          </cell>
          <cell r="N1493">
            <v>549566</v>
          </cell>
          <cell r="O1493">
            <v>88</v>
          </cell>
          <cell r="P1493" t="str">
            <v>NZ</v>
          </cell>
          <cell r="Q1493" t="str">
            <v>NZ 40899 49566</v>
          </cell>
        </row>
        <row r="1494">
          <cell r="D1494">
            <v>68.099999999999994</v>
          </cell>
          <cell r="E1494" t="str">
            <v>East Shaft</v>
          </cell>
          <cell r="F1494" t="str">
            <v>Monitoring</v>
          </cell>
          <cell r="G1494" t="str">
            <v>North East</v>
          </cell>
          <cell r="H1494" t="str">
            <v>Blythe</v>
          </cell>
          <cell r="I1494" t="str">
            <v>Monitoring</v>
          </cell>
          <cell r="J1494" t="str">
            <v>Cars</v>
          </cell>
          <cell r="K1494">
            <v>34608</v>
          </cell>
          <cell r="L1494" t="str">
            <v>429576-001</v>
          </cell>
          <cell r="M1494">
            <v>429949</v>
          </cell>
          <cell r="N1494">
            <v>576305</v>
          </cell>
          <cell r="O1494">
            <v>88</v>
          </cell>
          <cell r="P1494" t="str">
            <v>NZ</v>
          </cell>
          <cell r="Q1494" t="str">
            <v>NZ 29949 76305</v>
          </cell>
        </row>
        <row r="1495">
          <cell r="D1495">
            <v>68.2</v>
          </cell>
          <cell r="E1495" t="str">
            <v>West Shaft</v>
          </cell>
          <cell r="F1495" t="str">
            <v>Monitoring</v>
          </cell>
          <cell r="G1495" t="str">
            <v>North East</v>
          </cell>
          <cell r="H1495" t="str">
            <v>Blythe</v>
          </cell>
          <cell r="I1495" t="str">
            <v>Monitoring</v>
          </cell>
          <cell r="J1495" t="str">
            <v>Cars</v>
          </cell>
          <cell r="K1495">
            <v>34608</v>
          </cell>
          <cell r="L1495" t="str">
            <v>429576-002</v>
          </cell>
          <cell r="M1495">
            <v>429946</v>
          </cell>
          <cell r="N1495">
            <v>576305</v>
          </cell>
          <cell r="O1495">
            <v>88</v>
          </cell>
          <cell r="P1495" t="str">
            <v>NZ</v>
          </cell>
          <cell r="Q1495" t="str">
            <v>NZ 29946 76305</v>
          </cell>
        </row>
        <row r="1496">
          <cell r="D1496">
            <v>771.1</v>
          </cell>
          <cell r="E1496" t="str">
            <v>Discharge</v>
          </cell>
          <cell r="F1496" t="str">
            <v>Monitoring</v>
          </cell>
          <cell r="G1496" t="str">
            <v>North East</v>
          </cell>
          <cell r="H1496" t="str">
            <v>Blythe</v>
          </cell>
          <cell r="I1496" t="str">
            <v>Monitoring</v>
          </cell>
          <cell r="J1496" t="str">
            <v>Area Rising</v>
          </cell>
          <cell r="K1496">
            <v>40676</v>
          </cell>
          <cell r="L1496" t="str">
            <v>433576-003 near</v>
          </cell>
          <cell r="M1496">
            <v>433383</v>
          </cell>
          <cell r="N1496">
            <v>576390</v>
          </cell>
          <cell r="O1496">
            <v>88</v>
          </cell>
          <cell r="P1496" t="str">
            <v>NZ</v>
          </cell>
          <cell r="Q1496" t="str">
            <v>NZ 33383 76390</v>
          </cell>
        </row>
        <row r="1497">
          <cell r="D1497">
            <v>505.1</v>
          </cell>
          <cell r="E1497" t="str">
            <v>Splint B/H</v>
          </cell>
          <cell r="F1497" t="str">
            <v>Monitoring</v>
          </cell>
          <cell r="G1497" t="str">
            <v>Scotland</v>
          </cell>
          <cell r="H1497" t="str">
            <v>Blindwells</v>
          </cell>
          <cell r="I1497" t="str">
            <v>Monitoring</v>
          </cell>
          <cell r="J1497" t="str">
            <v>Area Rising Minewater</v>
          </cell>
          <cell r="K1497">
            <v>37096</v>
          </cell>
          <cell r="M1497">
            <v>341428</v>
          </cell>
          <cell r="N1497">
            <v>674860</v>
          </cell>
          <cell r="O1497">
            <v>66</v>
          </cell>
          <cell r="P1497" t="str">
            <v>NT</v>
          </cell>
          <cell r="Q1497" t="str">
            <v>NT 41428 74860</v>
          </cell>
        </row>
        <row r="1498">
          <cell r="D1498">
            <v>505.2</v>
          </cell>
          <cell r="E1498" t="str">
            <v>Great Seam B/H</v>
          </cell>
          <cell r="F1498" t="str">
            <v>Monitoring</v>
          </cell>
          <cell r="G1498" t="str">
            <v>Scotland</v>
          </cell>
          <cell r="H1498" t="str">
            <v>Blindwells</v>
          </cell>
          <cell r="I1498" t="str">
            <v>Monitoring</v>
          </cell>
          <cell r="J1498" t="str">
            <v>Area Rising Minewater</v>
          </cell>
          <cell r="K1498">
            <v>37096</v>
          </cell>
          <cell r="M1498">
            <v>341428</v>
          </cell>
          <cell r="N1498">
            <v>674860</v>
          </cell>
          <cell r="O1498">
            <v>66</v>
          </cell>
          <cell r="P1498" t="str">
            <v>NT</v>
          </cell>
          <cell r="Q1498" t="str">
            <v>NT 41428 74860</v>
          </cell>
        </row>
        <row r="1499">
          <cell r="D1499">
            <v>362.1</v>
          </cell>
          <cell r="E1499" t="str">
            <v>No.1 (South East) Shaft</v>
          </cell>
          <cell r="F1499" t="str">
            <v>Monitoring</v>
          </cell>
          <cell r="G1499" t="str">
            <v>South Wales</v>
          </cell>
          <cell r="H1499" t="str">
            <v>Dulais/Neath Valleys</v>
          </cell>
          <cell r="I1499" t="str">
            <v>Public Safety</v>
          </cell>
          <cell r="J1499" t="str">
            <v>Hazard H1271</v>
          </cell>
          <cell r="K1499">
            <v>36220</v>
          </cell>
          <cell r="L1499" t="str">
            <v>282209-004</v>
          </cell>
          <cell r="M1499">
            <v>282118</v>
          </cell>
          <cell r="N1499">
            <v>209154</v>
          </cell>
          <cell r="O1499">
            <v>160</v>
          </cell>
          <cell r="P1499" t="str">
            <v>SN</v>
          </cell>
          <cell r="Q1499" t="str">
            <v>SN 82118 09154</v>
          </cell>
        </row>
        <row r="1500">
          <cell r="D1500">
            <v>391.1</v>
          </cell>
          <cell r="E1500" t="str">
            <v>North Shaft</v>
          </cell>
          <cell r="F1500" t="str">
            <v>Monitoring</v>
          </cell>
          <cell r="G1500" t="str">
            <v>East Midlands</v>
          </cell>
          <cell r="H1500" t="str">
            <v>Goyt Valley</v>
          </cell>
          <cell r="I1500" t="str">
            <v>Monitoring</v>
          </cell>
          <cell r="J1500" t="str">
            <v>Hazard H1669</v>
          </cell>
          <cell r="K1500">
            <v>36281</v>
          </cell>
          <cell r="L1500" t="str">
            <v>400380-008</v>
          </cell>
          <cell r="M1500">
            <v>400990</v>
          </cell>
          <cell r="N1500">
            <v>380300</v>
          </cell>
          <cell r="O1500">
            <v>110</v>
          </cell>
          <cell r="P1500" t="str">
            <v>SK</v>
          </cell>
          <cell r="Q1500" t="str">
            <v>SK 00990 80300</v>
          </cell>
        </row>
        <row r="1501">
          <cell r="D1501">
            <v>391.2</v>
          </cell>
          <cell r="E1501" t="str">
            <v>South Shaft</v>
          </cell>
          <cell r="F1501" t="str">
            <v>Monitoring</v>
          </cell>
          <cell r="G1501" t="str">
            <v>East Midlands</v>
          </cell>
          <cell r="H1501" t="str">
            <v>Goyt Valley</v>
          </cell>
          <cell r="I1501" t="str">
            <v>Monitoring</v>
          </cell>
          <cell r="J1501" t="str">
            <v>Hazard H1669</v>
          </cell>
          <cell r="K1501">
            <v>36281</v>
          </cell>
          <cell r="L1501" t="str">
            <v>400380-007</v>
          </cell>
          <cell r="M1501">
            <v>400984</v>
          </cell>
          <cell r="N1501">
            <v>380269</v>
          </cell>
          <cell r="O1501">
            <v>110</v>
          </cell>
          <cell r="P1501" t="str">
            <v>SK</v>
          </cell>
          <cell r="Q1501" t="str">
            <v>SK 00984 80269</v>
          </cell>
        </row>
        <row r="1502">
          <cell r="D1502">
            <v>391.3</v>
          </cell>
          <cell r="E1502" t="str">
            <v>Tree Discharge</v>
          </cell>
          <cell r="F1502" t="str">
            <v>Monitoring</v>
          </cell>
          <cell r="G1502" t="str">
            <v>East Midlands</v>
          </cell>
          <cell r="H1502" t="str">
            <v>Goyt Valley</v>
          </cell>
          <cell r="I1502" t="str">
            <v>Monitoring</v>
          </cell>
          <cell r="J1502" t="str">
            <v>Hazard H1669</v>
          </cell>
          <cell r="K1502">
            <v>36281</v>
          </cell>
          <cell r="L1502" t="str">
            <v>401380-002</v>
          </cell>
          <cell r="M1502">
            <v>401028</v>
          </cell>
          <cell r="N1502">
            <v>380327</v>
          </cell>
          <cell r="O1502">
            <v>110</v>
          </cell>
          <cell r="P1502" t="str">
            <v>SK</v>
          </cell>
          <cell r="Q1502" t="str">
            <v>SK 01028 80327</v>
          </cell>
        </row>
        <row r="1503">
          <cell r="D1503">
            <v>391.4</v>
          </cell>
          <cell r="E1503" t="str">
            <v>Spring Discharge</v>
          </cell>
          <cell r="F1503" t="str">
            <v>Monitoring</v>
          </cell>
          <cell r="G1503" t="str">
            <v>East Midlands</v>
          </cell>
          <cell r="H1503" t="str">
            <v>Goyt Valley</v>
          </cell>
          <cell r="I1503" t="str">
            <v>Monitoring</v>
          </cell>
          <cell r="J1503" t="str">
            <v>Hazard H1669</v>
          </cell>
          <cell r="K1503">
            <v>36281</v>
          </cell>
          <cell r="L1503" t="str">
            <v>401380-001?</v>
          </cell>
          <cell r="M1503">
            <v>401003</v>
          </cell>
          <cell r="N1503">
            <v>380282</v>
          </cell>
          <cell r="O1503">
            <v>110</v>
          </cell>
          <cell r="P1503" t="str">
            <v>SK</v>
          </cell>
          <cell r="Q1503" t="str">
            <v>SK 01003 80282</v>
          </cell>
        </row>
        <row r="1504">
          <cell r="D1504">
            <v>69.099999999999994</v>
          </cell>
          <cell r="E1504" t="str">
            <v>Village No.1 Drift B/H'S</v>
          </cell>
          <cell r="F1504" t="str">
            <v>Inlet to Ridley Drift</v>
          </cell>
          <cell r="G1504" t="str">
            <v>North East</v>
          </cell>
          <cell r="H1504" t="str">
            <v>Blythe</v>
          </cell>
          <cell r="I1504" t="str">
            <v>Public Safety</v>
          </cell>
          <cell r="J1504" t="str">
            <v>Cars</v>
          </cell>
          <cell r="K1504">
            <v>34608</v>
          </cell>
          <cell r="L1504" t="str">
            <v>426577-005 near</v>
          </cell>
          <cell r="M1504">
            <v>426706</v>
          </cell>
          <cell r="N1504">
            <v>577310</v>
          </cell>
          <cell r="O1504">
            <v>88</v>
          </cell>
          <cell r="P1504" t="str">
            <v>NZ</v>
          </cell>
          <cell r="Q1504" t="str">
            <v>NZ 26706 77310</v>
          </cell>
        </row>
        <row r="1505">
          <cell r="D1505">
            <v>621.04999999999995</v>
          </cell>
          <cell r="E1505" t="str">
            <v>Engine Pit</v>
          </cell>
          <cell r="F1505" t="str">
            <v>Monitoring</v>
          </cell>
          <cell r="G1505" t="str">
            <v>Yorkshire</v>
          </cell>
          <cell r="H1505" t="str">
            <v>Yorkshire Zone 1</v>
          </cell>
          <cell r="I1505" t="str">
            <v>Monitoring</v>
          </cell>
          <cell r="J1505" t="str">
            <v>Area Rising Minewater</v>
          </cell>
          <cell r="K1505">
            <v>37800</v>
          </cell>
          <cell r="L1505" t="str">
            <v>421410-019</v>
          </cell>
          <cell r="M1505">
            <v>421250</v>
          </cell>
          <cell r="N1505">
            <v>410146</v>
          </cell>
          <cell r="O1505">
            <v>110</v>
          </cell>
          <cell r="P1505" t="str">
            <v>SE</v>
          </cell>
          <cell r="Q1505" t="str">
            <v>SE 21250 10146</v>
          </cell>
        </row>
        <row r="1506">
          <cell r="D1506">
            <v>621.1</v>
          </cell>
          <cell r="E1506" t="str">
            <v>Discharge</v>
          </cell>
          <cell r="F1506" t="str">
            <v>Monitoring</v>
          </cell>
          <cell r="G1506" t="str">
            <v>Yorkshire</v>
          </cell>
          <cell r="H1506" t="str">
            <v>Yorkshire Zone 1</v>
          </cell>
          <cell r="I1506" t="str">
            <v>Design Mine Water Treatment</v>
          </cell>
          <cell r="J1506" t="str">
            <v>Coal Authority Minewater Programme</v>
          </cell>
          <cell r="K1506">
            <v>37800</v>
          </cell>
          <cell r="L1506" t="str">
            <v>421410-019 culvert from</v>
          </cell>
          <cell r="M1506">
            <v>421264</v>
          </cell>
          <cell r="N1506">
            <v>410146</v>
          </cell>
          <cell r="O1506">
            <v>110</v>
          </cell>
          <cell r="P1506" t="str">
            <v>SE</v>
          </cell>
          <cell r="Q1506" t="str">
            <v>SE 21264 10146</v>
          </cell>
        </row>
        <row r="1507">
          <cell r="D1507">
            <v>621.20000000000005</v>
          </cell>
          <cell r="E1507" t="str">
            <v>Upstream at Lower Ozzings Farm</v>
          </cell>
          <cell r="F1507" t="str">
            <v>Monitoring</v>
          </cell>
          <cell r="G1507" t="str">
            <v>Yorkshire</v>
          </cell>
          <cell r="H1507" t="str">
            <v>Yorkshire Zone 1</v>
          </cell>
          <cell r="I1507" t="str">
            <v>Design Mine Water Treatment</v>
          </cell>
          <cell r="J1507" t="str">
            <v>Coal Authority Minewater Programme</v>
          </cell>
          <cell r="K1507">
            <v>37800</v>
          </cell>
          <cell r="M1507">
            <v>421260</v>
          </cell>
          <cell r="N1507">
            <v>410140</v>
          </cell>
          <cell r="O1507">
            <v>110</v>
          </cell>
          <cell r="P1507" t="str">
            <v>SE</v>
          </cell>
        </row>
        <row r="1508">
          <cell r="D1508">
            <v>621.29999999999995</v>
          </cell>
          <cell r="E1508" t="str">
            <v>Downstream at Brook Bridge</v>
          </cell>
          <cell r="F1508" t="str">
            <v>Monitoring</v>
          </cell>
          <cell r="G1508" t="str">
            <v>Yorkshire</v>
          </cell>
          <cell r="H1508" t="str">
            <v>Yorkshire Zone 1</v>
          </cell>
          <cell r="I1508" t="str">
            <v>Design Mine Water Treatment</v>
          </cell>
          <cell r="J1508" t="str">
            <v>Coal Authority Minewater Programme</v>
          </cell>
          <cell r="K1508">
            <v>37800</v>
          </cell>
          <cell r="M1508">
            <v>420690</v>
          </cell>
          <cell r="N1508">
            <v>410720</v>
          </cell>
          <cell r="O1508">
            <v>110</v>
          </cell>
          <cell r="P1508" t="str">
            <v>SE</v>
          </cell>
        </row>
        <row r="1509">
          <cell r="D1509">
            <v>621.4</v>
          </cell>
          <cell r="E1509" t="str">
            <v>Downstream at Shepley Bank Bridge</v>
          </cell>
          <cell r="F1509" t="str">
            <v>Monitoring</v>
          </cell>
          <cell r="G1509" t="str">
            <v>Yorkshire</v>
          </cell>
          <cell r="H1509" t="str">
            <v>Yorkshire Zone 1</v>
          </cell>
          <cell r="I1509" t="str">
            <v>Design Mine Water Treatment</v>
          </cell>
          <cell r="J1509" t="str">
            <v>Coal Authority Minewater Programme</v>
          </cell>
          <cell r="K1509">
            <v>37800</v>
          </cell>
          <cell r="M1509">
            <v>420125</v>
          </cell>
          <cell r="N1509">
            <v>410740</v>
          </cell>
          <cell r="O1509">
            <v>110</v>
          </cell>
          <cell r="P1509" t="str">
            <v>SE</v>
          </cell>
        </row>
        <row r="1510">
          <cell r="D1510">
            <v>621.5</v>
          </cell>
          <cell r="E1510" t="str">
            <v>Downstream at Shepley Mill Wood</v>
          </cell>
          <cell r="F1510" t="str">
            <v>Monitoring</v>
          </cell>
          <cell r="G1510" t="str">
            <v>Yorkshire</v>
          </cell>
          <cell r="H1510" t="str">
            <v>Yorkshire Zone 1</v>
          </cell>
          <cell r="I1510" t="str">
            <v>Design Mine Water Treatment</v>
          </cell>
          <cell r="J1510" t="str">
            <v>Coal Authority Minewater Programme</v>
          </cell>
          <cell r="K1510">
            <v>37800</v>
          </cell>
          <cell r="M1510">
            <v>419590</v>
          </cell>
          <cell r="N1510">
            <v>410865</v>
          </cell>
          <cell r="O1510">
            <v>110</v>
          </cell>
          <cell r="P1510" t="str">
            <v>SE</v>
          </cell>
        </row>
        <row r="1511">
          <cell r="D1511">
            <v>70.099999999999994</v>
          </cell>
          <cell r="E1511" t="str">
            <v>East Pumping Pit</v>
          </cell>
          <cell r="F1511" t="str">
            <v>Monitoring</v>
          </cell>
          <cell r="G1511" t="str">
            <v>North East</v>
          </cell>
          <cell r="H1511" t="str">
            <v>East Of Wear</v>
          </cell>
          <cell r="I1511" t="str">
            <v>Pumping</v>
          </cell>
          <cell r="J1511" t="str">
            <v>Cars</v>
          </cell>
          <cell r="K1511">
            <v>34608</v>
          </cell>
          <cell r="L1511" t="str">
            <v>433542-006</v>
          </cell>
          <cell r="M1511">
            <v>433579</v>
          </cell>
          <cell r="N1511">
            <v>542574</v>
          </cell>
          <cell r="O1511">
            <v>88</v>
          </cell>
          <cell r="P1511" t="str">
            <v>NZ</v>
          </cell>
          <cell r="Q1511" t="str">
            <v>NZ 33579 42574</v>
          </cell>
        </row>
        <row r="1512">
          <cell r="D1512">
            <v>70.2</v>
          </cell>
          <cell r="E1512" t="str">
            <v>West Pit</v>
          </cell>
          <cell r="F1512" t="str">
            <v>Monitoring</v>
          </cell>
          <cell r="G1512" t="str">
            <v>North East</v>
          </cell>
          <cell r="H1512" t="str">
            <v>East Of Wear</v>
          </cell>
          <cell r="I1512" t="str">
            <v>Pumping</v>
          </cell>
          <cell r="J1512" t="str">
            <v>Cars</v>
          </cell>
          <cell r="K1512">
            <v>34608</v>
          </cell>
          <cell r="L1512" t="str">
            <v>433542-003</v>
          </cell>
          <cell r="M1512">
            <v>433561</v>
          </cell>
          <cell r="N1512">
            <v>542570</v>
          </cell>
          <cell r="O1512">
            <v>88</v>
          </cell>
          <cell r="P1512" t="str">
            <v>NZ</v>
          </cell>
          <cell r="Q1512" t="str">
            <v>NZ 33561 42570</v>
          </cell>
        </row>
        <row r="1513">
          <cell r="D1513">
            <v>70.3</v>
          </cell>
          <cell r="E1513" t="str">
            <v>Old Discharge</v>
          </cell>
          <cell r="F1513" t="str">
            <v>Monitoring</v>
          </cell>
          <cell r="G1513" t="str">
            <v>North East</v>
          </cell>
          <cell r="H1513" t="str">
            <v>East Of Wear</v>
          </cell>
          <cell r="I1513" t="str">
            <v>Pumping</v>
          </cell>
          <cell r="J1513" t="str">
            <v>Cars</v>
          </cell>
          <cell r="K1513">
            <v>34608</v>
          </cell>
          <cell r="M1513">
            <v>433523</v>
          </cell>
          <cell r="N1513">
            <v>542850</v>
          </cell>
          <cell r="O1513">
            <v>88</v>
          </cell>
          <cell r="P1513" t="str">
            <v>NZ</v>
          </cell>
          <cell r="Q1513" t="str">
            <v>NZ 33523 42850</v>
          </cell>
        </row>
        <row r="1514">
          <cell r="D1514">
            <v>293.10000000000002</v>
          </cell>
          <cell r="E1514" t="str">
            <v>South Shaft</v>
          </cell>
          <cell r="F1514" t="str">
            <v>Monitoring</v>
          </cell>
          <cell r="G1514" t="str">
            <v>North West</v>
          </cell>
          <cell r="H1514" t="str">
            <v>Bold-Haydock Zone</v>
          </cell>
          <cell r="I1514" t="str">
            <v>Monitoring</v>
          </cell>
          <cell r="J1514" t="str">
            <v>Area Rising Minewater</v>
          </cell>
          <cell r="K1514">
            <v>36069</v>
          </cell>
          <cell r="L1514" t="str">
            <v>351393-004</v>
          </cell>
          <cell r="M1514">
            <v>351933</v>
          </cell>
          <cell r="N1514">
            <v>393908</v>
          </cell>
          <cell r="O1514">
            <v>108</v>
          </cell>
          <cell r="P1514" t="str">
            <v>SJ</v>
          </cell>
          <cell r="Q1514" t="str">
            <v>SJ 51933 93908</v>
          </cell>
        </row>
        <row r="1515">
          <cell r="D1515">
            <v>293.2</v>
          </cell>
          <cell r="E1515" t="str">
            <v>North Shaft</v>
          </cell>
          <cell r="F1515" t="str">
            <v>Monitoring</v>
          </cell>
          <cell r="G1515" t="str">
            <v>North West</v>
          </cell>
          <cell r="H1515" t="str">
            <v>Bold-Haydock Zone</v>
          </cell>
          <cell r="I1515" t="str">
            <v>Monitoring</v>
          </cell>
          <cell r="J1515" t="str">
            <v>Area Rising Minewater</v>
          </cell>
          <cell r="K1515">
            <v>36069</v>
          </cell>
          <cell r="L1515" t="str">
            <v>351393-003</v>
          </cell>
          <cell r="M1515">
            <v>351930</v>
          </cell>
          <cell r="N1515">
            <v>393965</v>
          </cell>
          <cell r="O1515">
            <v>108</v>
          </cell>
          <cell r="P1515" t="str">
            <v>SJ</v>
          </cell>
          <cell r="Q1515" t="str">
            <v>SJ 51930 93965</v>
          </cell>
        </row>
        <row r="1516">
          <cell r="D1516">
            <v>374.1</v>
          </cell>
          <cell r="E1516" t="str">
            <v>B/H</v>
          </cell>
          <cell r="F1516" t="str">
            <v>Monitoring</v>
          </cell>
          <cell r="G1516" t="str">
            <v>North East</v>
          </cell>
          <cell r="H1516" t="str">
            <v>Coquet</v>
          </cell>
          <cell r="I1516" t="str">
            <v>Monitoring</v>
          </cell>
          <cell r="J1516" t="str">
            <v>Area Rising Minewater</v>
          </cell>
          <cell r="K1516">
            <v>36251</v>
          </cell>
          <cell r="M1516">
            <v>419860</v>
          </cell>
          <cell r="N1516">
            <v>607770</v>
          </cell>
          <cell r="O1516">
            <v>81</v>
          </cell>
          <cell r="P1516" t="str">
            <v>NU</v>
          </cell>
          <cell r="Q1516" t="str">
            <v>NU 19860 07770</v>
          </cell>
        </row>
        <row r="1517">
          <cell r="D1517">
            <v>485</v>
          </cell>
          <cell r="E1517" t="str">
            <v>High Main Fan</v>
          </cell>
          <cell r="F1517" t="str">
            <v>Mine Gas Fan Station</v>
          </cell>
          <cell r="G1517" t="str">
            <v>North East</v>
          </cell>
          <cell r="H1517" t="str">
            <v>North Tyneside</v>
          </cell>
          <cell r="I1517" t="str">
            <v>Public Safety</v>
          </cell>
          <cell r="J1517" t="str">
            <v>Hazard H1095</v>
          </cell>
          <cell r="K1517">
            <v>36928</v>
          </cell>
          <cell r="M1517">
            <v>433381</v>
          </cell>
          <cell r="N1517">
            <v>569413</v>
          </cell>
          <cell r="O1517">
            <v>88</v>
          </cell>
          <cell r="P1517" t="str">
            <v>NZ</v>
          </cell>
          <cell r="Q1517" t="str">
            <v>NZ 33381 69413</v>
          </cell>
        </row>
        <row r="1518">
          <cell r="D1518">
            <v>485.1</v>
          </cell>
          <cell r="E1518" t="str">
            <v>High Main B/H A</v>
          </cell>
          <cell r="F1518" t="str">
            <v>Mine Gas Fan Station</v>
          </cell>
          <cell r="G1518" t="str">
            <v>North East</v>
          </cell>
          <cell r="H1518" t="str">
            <v>North Tyneside</v>
          </cell>
          <cell r="I1518" t="str">
            <v>Public Safety</v>
          </cell>
          <cell r="J1518" t="str">
            <v>Hazard H1095</v>
          </cell>
          <cell r="K1518">
            <v>36928</v>
          </cell>
          <cell r="M1518">
            <v>433400</v>
          </cell>
          <cell r="N1518">
            <v>569400</v>
          </cell>
          <cell r="O1518">
            <v>88</v>
          </cell>
          <cell r="P1518" t="str">
            <v>NZ</v>
          </cell>
          <cell r="Q1518" t="str">
            <v>NZ 33400 69400</v>
          </cell>
        </row>
        <row r="1519">
          <cell r="D1519">
            <v>485.2</v>
          </cell>
          <cell r="E1519" t="str">
            <v>High Main B/H B</v>
          </cell>
          <cell r="F1519" t="str">
            <v>Mine Gas Fan Station</v>
          </cell>
          <cell r="G1519" t="str">
            <v>North East</v>
          </cell>
          <cell r="H1519" t="str">
            <v>North Tyneside</v>
          </cell>
          <cell r="I1519" t="str">
            <v>Public Safety</v>
          </cell>
          <cell r="J1519" t="str">
            <v>Hazard H1095</v>
          </cell>
          <cell r="K1519">
            <v>36928</v>
          </cell>
          <cell r="M1519">
            <v>433400</v>
          </cell>
          <cell r="N1519">
            <v>569400</v>
          </cell>
          <cell r="O1519">
            <v>88</v>
          </cell>
          <cell r="P1519" t="str">
            <v>NZ</v>
          </cell>
          <cell r="Q1519" t="str">
            <v>NZ 33400 69400</v>
          </cell>
        </row>
        <row r="1520">
          <cell r="D1520">
            <v>485.3</v>
          </cell>
          <cell r="E1520" t="str">
            <v>High Main B/H C</v>
          </cell>
          <cell r="F1520" t="str">
            <v>Mine Gas Fan Station</v>
          </cell>
          <cell r="G1520" t="str">
            <v>North East</v>
          </cell>
          <cell r="H1520" t="str">
            <v>North Tyneside</v>
          </cell>
          <cell r="I1520" t="str">
            <v>Public Safety</v>
          </cell>
          <cell r="J1520" t="str">
            <v>Hazard H1095</v>
          </cell>
          <cell r="K1520">
            <v>36928</v>
          </cell>
          <cell r="M1520">
            <v>433400</v>
          </cell>
          <cell r="N1520">
            <v>569400</v>
          </cell>
          <cell r="O1520">
            <v>88</v>
          </cell>
          <cell r="P1520" t="str">
            <v>NZ</v>
          </cell>
          <cell r="Q1520" t="str">
            <v>NZ 33400 69400</v>
          </cell>
        </row>
        <row r="1521">
          <cell r="D1521">
            <v>485.4</v>
          </cell>
          <cell r="E1521" t="str">
            <v>High Main B/H 1</v>
          </cell>
          <cell r="F1521" t="str">
            <v>Mine Gas Fan Station</v>
          </cell>
          <cell r="G1521" t="str">
            <v>North East</v>
          </cell>
          <cell r="H1521" t="str">
            <v>North Tyneside</v>
          </cell>
          <cell r="I1521" t="str">
            <v>Public Safety</v>
          </cell>
          <cell r="J1521" t="str">
            <v>Hazard H1095</v>
          </cell>
          <cell r="K1521">
            <v>36928</v>
          </cell>
          <cell r="M1521">
            <v>433400</v>
          </cell>
          <cell r="N1521">
            <v>569400</v>
          </cell>
          <cell r="O1521">
            <v>88</v>
          </cell>
          <cell r="P1521" t="str">
            <v>NZ</v>
          </cell>
          <cell r="Q1521" t="str">
            <v>NZ 33400 69400</v>
          </cell>
        </row>
        <row r="1522">
          <cell r="D1522">
            <v>485.5</v>
          </cell>
          <cell r="E1522" t="str">
            <v>Yard Seam B/H 3</v>
          </cell>
          <cell r="F1522" t="str">
            <v>Mine Gas Fan Station</v>
          </cell>
          <cell r="G1522" t="str">
            <v>North East</v>
          </cell>
          <cell r="H1522" t="str">
            <v>North Tyneside</v>
          </cell>
          <cell r="I1522" t="str">
            <v>Public Safety</v>
          </cell>
          <cell r="J1522" t="str">
            <v>Hazard H1095</v>
          </cell>
          <cell r="K1522">
            <v>36928</v>
          </cell>
          <cell r="M1522">
            <v>433400</v>
          </cell>
          <cell r="N1522">
            <v>569400</v>
          </cell>
          <cell r="O1522">
            <v>88</v>
          </cell>
          <cell r="P1522" t="str">
            <v>NZ</v>
          </cell>
          <cell r="Q1522" t="str">
            <v>NZ 33400 69400</v>
          </cell>
        </row>
        <row r="1523">
          <cell r="D1523">
            <v>71.099999999999994</v>
          </cell>
          <cell r="E1523" t="str">
            <v>Jubilee Drift</v>
          </cell>
          <cell r="F1523" t="str">
            <v>Monitoring</v>
          </cell>
          <cell r="G1523" t="str">
            <v>East Midlands</v>
          </cell>
          <cell r="H1523" t="str">
            <v>North East Derbyshire</v>
          </cell>
          <cell r="I1523" t="str">
            <v>Monitoring (Gas Utilisation By CgUK)</v>
          </cell>
          <cell r="J1523" t="str">
            <v>Cars</v>
          </cell>
          <cell r="K1523">
            <v>34608</v>
          </cell>
          <cell r="L1523" t="str">
            <v>452367-001</v>
          </cell>
          <cell r="M1523">
            <v>452854</v>
          </cell>
          <cell r="N1523">
            <v>367243</v>
          </cell>
          <cell r="O1523">
            <v>120</v>
          </cell>
          <cell r="P1523" t="str">
            <v>SK</v>
          </cell>
          <cell r="Q1523" t="str">
            <v>SK 52854 67243</v>
          </cell>
        </row>
        <row r="1524">
          <cell r="D1524">
            <v>446.1</v>
          </cell>
          <cell r="E1524" t="str">
            <v>Clowne B/H</v>
          </cell>
          <cell r="F1524" t="str">
            <v>Inactive</v>
          </cell>
          <cell r="G1524" t="str">
            <v>East Midlands</v>
          </cell>
          <cell r="H1524" t="str">
            <v>North Nottinghamshire</v>
          </cell>
          <cell r="I1524" t="str">
            <v>Monitoring</v>
          </cell>
          <cell r="J1524" t="str">
            <v>Area Rising Minewater</v>
          </cell>
          <cell r="K1524">
            <v>36678</v>
          </cell>
          <cell r="M1524">
            <v>455320</v>
          </cell>
          <cell r="N1524">
            <v>378600</v>
          </cell>
          <cell r="O1524">
            <v>120</v>
          </cell>
          <cell r="P1524" t="str">
            <v>SK</v>
          </cell>
          <cell r="Q1524" t="str">
            <v>SK 55320 78600</v>
          </cell>
        </row>
        <row r="1525">
          <cell r="D1525">
            <v>406.1</v>
          </cell>
          <cell r="E1525" t="str">
            <v>BH to BOP above West Cannock no5 wkgs</v>
          </cell>
          <cell r="F1525" t="str">
            <v>Monitoring</v>
          </cell>
          <cell r="G1525" t="str">
            <v>West Midlands</v>
          </cell>
          <cell r="H1525" t="str">
            <v>South Staffs</v>
          </cell>
          <cell r="I1525" t="str">
            <v>Monitoring</v>
          </cell>
          <cell r="J1525" t="str">
            <v>Hazard Area Investigation</v>
          </cell>
          <cell r="K1525">
            <v>36373</v>
          </cell>
          <cell r="M1525">
            <v>399836</v>
          </cell>
          <cell r="N1525">
            <v>317428</v>
          </cell>
          <cell r="O1525">
            <v>127</v>
          </cell>
          <cell r="P1525" t="str">
            <v>SJ</v>
          </cell>
          <cell r="Q1525" t="str">
            <v>SJ 99836 17428</v>
          </cell>
        </row>
        <row r="1526">
          <cell r="D1526">
            <v>644.1</v>
          </cell>
          <cell r="E1526" t="str">
            <v>No.1 Shaft</v>
          </cell>
          <cell r="F1526" t="str">
            <v>Monitoring</v>
          </cell>
          <cell r="G1526" t="str">
            <v>Yorkshire</v>
          </cell>
          <cell r="H1526" t="str">
            <v>Yorkshire Zone 1</v>
          </cell>
          <cell r="I1526" t="str">
            <v>Monitoring</v>
          </cell>
          <cell r="J1526" t="str">
            <v>Area Rising Minewater</v>
          </cell>
          <cell r="K1526">
            <v>37984</v>
          </cell>
          <cell r="L1526" t="str">
            <v>422415-002</v>
          </cell>
          <cell r="M1526">
            <v>422183</v>
          </cell>
          <cell r="N1526">
            <v>415535</v>
          </cell>
          <cell r="O1526">
            <v>110</v>
          </cell>
          <cell r="P1526" t="str">
            <v>SE</v>
          </cell>
          <cell r="Q1526" t="str">
            <v>SE 22183 15535</v>
          </cell>
        </row>
        <row r="1527">
          <cell r="D1527">
            <v>644.20000000000005</v>
          </cell>
          <cell r="E1527" t="str">
            <v>No.2 Shaft</v>
          </cell>
          <cell r="F1527" t="str">
            <v>Monitoring</v>
          </cell>
          <cell r="G1527" t="str">
            <v>Yorkshire</v>
          </cell>
          <cell r="H1527" t="str">
            <v>Yorkshire Zone 1</v>
          </cell>
          <cell r="I1527" t="str">
            <v>Monitoring</v>
          </cell>
          <cell r="J1527" t="str">
            <v>Area Rising Minewater</v>
          </cell>
          <cell r="K1527">
            <v>37984</v>
          </cell>
          <cell r="L1527" t="str">
            <v>422415-003</v>
          </cell>
          <cell r="M1527">
            <v>422206</v>
          </cell>
          <cell r="N1527">
            <v>415515</v>
          </cell>
          <cell r="O1527">
            <v>110</v>
          </cell>
          <cell r="P1527" t="str">
            <v>SE</v>
          </cell>
          <cell r="Q1527" t="str">
            <v>SE 22206 15515</v>
          </cell>
        </row>
        <row r="1528">
          <cell r="D1528">
            <v>669.1</v>
          </cell>
          <cell r="E1528" t="str">
            <v>Borehole</v>
          </cell>
          <cell r="F1528" t="str">
            <v>Monitoring</v>
          </cell>
          <cell r="G1528" t="str">
            <v>Yorkshire</v>
          </cell>
          <cell r="H1528" t="str">
            <v>Yorkshire Zone 1</v>
          </cell>
          <cell r="I1528" t="str">
            <v>Monitoring</v>
          </cell>
          <cell r="J1528" t="str">
            <v>Area Rising Minewater</v>
          </cell>
          <cell r="K1528">
            <v>38148</v>
          </cell>
          <cell r="M1528">
            <v>422524</v>
          </cell>
          <cell r="N1528">
            <v>415520</v>
          </cell>
          <cell r="O1528">
            <v>110</v>
          </cell>
          <cell r="P1528" t="str">
            <v>SE</v>
          </cell>
          <cell r="Q1528" t="str">
            <v>SE 22524 15520</v>
          </cell>
        </row>
        <row r="1529">
          <cell r="D1529">
            <v>282.01</v>
          </cell>
          <cell r="E1529" t="str">
            <v>BH1</v>
          </cell>
          <cell r="F1529" t="str">
            <v>Monitoring</v>
          </cell>
          <cell r="G1529" t="str">
            <v>Yorkshire</v>
          </cell>
          <cell r="H1529" t="str">
            <v>Yorkshire Zone 2</v>
          </cell>
          <cell r="I1529" t="str">
            <v>Monitoring</v>
          </cell>
          <cell r="J1529" t="str">
            <v>Hazard H316</v>
          </cell>
          <cell r="K1529">
            <v>36069</v>
          </cell>
          <cell r="M1529">
            <v>428788</v>
          </cell>
          <cell r="N1529">
            <v>403808</v>
          </cell>
          <cell r="O1529">
            <v>110</v>
          </cell>
          <cell r="P1529" t="str">
            <v>SE</v>
          </cell>
          <cell r="Q1529" t="str">
            <v>SE 28788 03808</v>
          </cell>
        </row>
        <row r="1530">
          <cell r="D1530">
            <v>282.02</v>
          </cell>
          <cell r="E1530" t="str">
            <v>BH2</v>
          </cell>
          <cell r="F1530" t="str">
            <v>Monitoring</v>
          </cell>
          <cell r="G1530" t="str">
            <v>Yorkshire</v>
          </cell>
          <cell r="H1530" t="str">
            <v>Yorkshire Zone 2</v>
          </cell>
          <cell r="I1530" t="str">
            <v>Monitoring</v>
          </cell>
          <cell r="J1530" t="str">
            <v>Hazard H316</v>
          </cell>
          <cell r="K1530">
            <v>36069</v>
          </cell>
          <cell r="M1530">
            <v>428805</v>
          </cell>
          <cell r="N1530">
            <v>403996</v>
          </cell>
          <cell r="O1530">
            <v>110</v>
          </cell>
          <cell r="P1530" t="str">
            <v>SE</v>
          </cell>
          <cell r="Q1530" t="str">
            <v>SE 28805 03996</v>
          </cell>
        </row>
        <row r="1531">
          <cell r="D1531">
            <v>282.02999999999997</v>
          </cell>
          <cell r="E1531" t="str">
            <v>BH3</v>
          </cell>
          <cell r="F1531" t="str">
            <v>Monitoring</v>
          </cell>
          <cell r="G1531" t="str">
            <v>Yorkshire</v>
          </cell>
          <cell r="H1531" t="str">
            <v>Yorkshire Zone 2</v>
          </cell>
          <cell r="I1531" t="str">
            <v>Monitoring</v>
          </cell>
          <cell r="J1531" t="str">
            <v>Hazard H316</v>
          </cell>
          <cell r="K1531">
            <v>36069</v>
          </cell>
          <cell r="M1531">
            <v>428815</v>
          </cell>
          <cell r="N1531">
            <v>403889</v>
          </cell>
          <cell r="O1531">
            <v>110</v>
          </cell>
          <cell r="P1531" t="str">
            <v>SE</v>
          </cell>
          <cell r="Q1531" t="str">
            <v>SE 28815 03889</v>
          </cell>
        </row>
        <row r="1532">
          <cell r="D1532">
            <v>282.04000000000002</v>
          </cell>
          <cell r="E1532" t="str">
            <v>BH4</v>
          </cell>
          <cell r="F1532" t="str">
            <v>Monitoring</v>
          </cell>
          <cell r="G1532" t="str">
            <v>Yorkshire</v>
          </cell>
          <cell r="H1532" t="str">
            <v>Yorkshire Zone 2</v>
          </cell>
          <cell r="I1532" t="str">
            <v>Monitoring</v>
          </cell>
          <cell r="J1532" t="str">
            <v>Hazard H316</v>
          </cell>
          <cell r="K1532">
            <v>36069</v>
          </cell>
          <cell r="M1532">
            <v>428816</v>
          </cell>
          <cell r="N1532">
            <v>403949</v>
          </cell>
          <cell r="O1532">
            <v>110</v>
          </cell>
          <cell r="P1532" t="str">
            <v>SE</v>
          </cell>
          <cell r="Q1532" t="str">
            <v>SE 28816 03949</v>
          </cell>
        </row>
        <row r="1533">
          <cell r="D1533">
            <v>282.05</v>
          </cell>
          <cell r="E1533" t="str">
            <v>BH6</v>
          </cell>
          <cell r="F1533" t="str">
            <v>Monitoring</v>
          </cell>
          <cell r="G1533" t="str">
            <v>Yorkshire</v>
          </cell>
          <cell r="H1533" t="str">
            <v>Yorkshire Zone 2</v>
          </cell>
          <cell r="I1533" t="str">
            <v>Monitoring</v>
          </cell>
          <cell r="J1533" t="str">
            <v>Hazard H316</v>
          </cell>
          <cell r="K1533">
            <v>36069</v>
          </cell>
          <cell r="M1533">
            <v>428752</v>
          </cell>
          <cell r="N1533">
            <v>403871</v>
          </cell>
          <cell r="O1533">
            <v>110</v>
          </cell>
          <cell r="P1533" t="str">
            <v>SE</v>
          </cell>
          <cell r="Q1533" t="str">
            <v>SE 28752 03871</v>
          </cell>
        </row>
        <row r="1534">
          <cell r="D1534">
            <v>282.06</v>
          </cell>
          <cell r="E1534" t="str">
            <v>BH6A</v>
          </cell>
          <cell r="F1534" t="str">
            <v>Monitoring</v>
          </cell>
          <cell r="G1534" t="str">
            <v>Yorkshire</v>
          </cell>
          <cell r="H1534" t="str">
            <v>Yorkshire Zone 2</v>
          </cell>
          <cell r="I1534" t="str">
            <v>Monitoring</v>
          </cell>
          <cell r="J1534" t="str">
            <v>Hazard H316</v>
          </cell>
          <cell r="K1534">
            <v>36069</v>
          </cell>
          <cell r="M1534">
            <v>428782</v>
          </cell>
          <cell r="N1534">
            <v>404034</v>
          </cell>
          <cell r="O1534">
            <v>110</v>
          </cell>
          <cell r="P1534" t="str">
            <v>SE</v>
          </cell>
          <cell r="Q1534" t="str">
            <v>SE 28782 04034</v>
          </cell>
        </row>
        <row r="1535">
          <cell r="D1535">
            <v>282.07</v>
          </cell>
          <cell r="E1535" t="str">
            <v>BH8</v>
          </cell>
          <cell r="F1535" t="str">
            <v>Monitoring</v>
          </cell>
          <cell r="G1535" t="str">
            <v>Yorkshire</v>
          </cell>
          <cell r="H1535" t="str">
            <v>Yorkshire Zone 2</v>
          </cell>
          <cell r="I1535" t="str">
            <v>Monitoring</v>
          </cell>
          <cell r="J1535" t="str">
            <v>Hazard H316</v>
          </cell>
          <cell r="K1535">
            <v>36069</v>
          </cell>
          <cell r="M1535">
            <v>428773</v>
          </cell>
          <cell r="N1535">
            <v>404027</v>
          </cell>
          <cell r="O1535">
            <v>110</v>
          </cell>
          <cell r="P1535" t="str">
            <v>SE</v>
          </cell>
          <cell r="Q1535" t="str">
            <v>SE 28773 04027</v>
          </cell>
        </row>
        <row r="1536">
          <cell r="D1536">
            <v>282.08</v>
          </cell>
          <cell r="E1536" t="str">
            <v>BH9</v>
          </cell>
          <cell r="F1536" t="str">
            <v>Monitoring</v>
          </cell>
          <cell r="G1536" t="str">
            <v>Yorkshire</v>
          </cell>
          <cell r="H1536" t="str">
            <v>Yorkshire Zone 2</v>
          </cell>
          <cell r="I1536" t="str">
            <v>Monitoring</v>
          </cell>
          <cell r="J1536" t="str">
            <v>Hazard H316</v>
          </cell>
          <cell r="K1536">
            <v>36069</v>
          </cell>
          <cell r="M1536">
            <v>428737</v>
          </cell>
          <cell r="N1536">
            <v>403976</v>
          </cell>
          <cell r="O1536">
            <v>110</v>
          </cell>
          <cell r="P1536" t="str">
            <v>SE</v>
          </cell>
          <cell r="Q1536" t="str">
            <v>SE 28737 03976</v>
          </cell>
        </row>
        <row r="1537">
          <cell r="D1537">
            <v>282.08999999999997</v>
          </cell>
          <cell r="E1537" t="str">
            <v>BH10</v>
          </cell>
          <cell r="F1537" t="str">
            <v>Monitoring</v>
          </cell>
          <cell r="G1537" t="str">
            <v>Yorkshire</v>
          </cell>
          <cell r="H1537" t="str">
            <v>Yorkshire Zone 2</v>
          </cell>
          <cell r="I1537" t="str">
            <v>Monitoring</v>
          </cell>
          <cell r="J1537" t="str">
            <v>Hazard H316</v>
          </cell>
          <cell r="K1537">
            <v>36069</v>
          </cell>
          <cell r="M1537">
            <v>428784</v>
          </cell>
          <cell r="N1537">
            <v>403969</v>
          </cell>
          <cell r="O1537">
            <v>110</v>
          </cell>
          <cell r="P1537" t="str">
            <v>SE</v>
          </cell>
          <cell r="Q1537" t="str">
            <v>SE 28784 03969</v>
          </cell>
        </row>
        <row r="1538">
          <cell r="D1538">
            <v>282.10000000000002</v>
          </cell>
          <cell r="E1538" t="str">
            <v>BH11</v>
          </cell>
          <cell r="F1538" t="str">
            <v>Monitoring</v>
          </cell>
          <cell r="G1538" t="str">
            <v>Yorkshire</v>
          </cell>
          <cell r="H1538" t="str">
            <v>Yorkshire Zone 2</v>
          </cell>
          <cell r="I1538" t="str">
            <v>Monitoring</v>
          </cell>
          <cell r="J1538" t="str">
            <v>Hazard H316</v>
          </cell>
          <cell r="K1538">
            <v>36069</v>
          </cell>
          <cell r="M1538">
            <v>428785</v>
          </cell>
          <cell r="N1538">
            <v>403951</v>
          </cell>
          <cell r="O1538">
            <v>110</v>
          </cell>
          <cell r="P1538" t="str">
            <v>SE</v>
          </cell>
          <cell r="Q1538" t="str">
            <v>SE 28785 03951</v>
          </cell>
        </row>
        <row r="1539">
          <cell r="D1539">
            <v>282.11</v>
          </cell>
          <cell r="E1539" t="str">
            <v>BH13</v>
          </cell>
          <cell r="F1539" t="str">
            <v>Monitoring</v>
          </cell>
          <cell r="G1539" t="str">
            <v>Yorkshire</v>
          </cell>
          <cell r="H1539" t="str">
            <v>Yorkshire Zone 2</v>
          </cell>
          <cell r="I1539" t="str">
            <v>Monitoring</v>
          </cell>
          <cell r="J1539" t="str">
            <v>Hazard H316</v>
          </cell>
          <cell r="K1539">
            <v>36069</v>
          </cell>
          <cell r="M1539">
            <v>428796</v>
          </cell>
          <cell r="N1539">
            <v>403862</v>
          </cell>
          <cell r="O1539">
            <v>110</v>
          </cell>
          <cell r="P1539" t="str">
            <v>SE</v>
          </cell>
          <cell r="Q1539" t="str">
            <v>SE 28796 03862</v>
          </cell>
        </row>
        <row r="1540">
          <cell r="D1540">
            <v>282.12</v>
          </cell>
          <cell r="E1540" t="str">
            <v>BH14</v>
          </cell>
          <cell r="F1540" t="str">
            <v>Monitoring</v>
          </cell>
          <cell r="G1540" t="str">
            <v>Yorkshire</v>
          </cell>
          <cell r="H1540" t="str">
            <v>Yorkshire Zone 2</v>
          </cell>
          <cell r="I1540" t="str">
            <v>Monitoring</v>
          </cell>
          <cell r="J1540" t="str">
            <v>Hazard H316</v>
          </cell>
          <cell r="K1540">
            <v>36069</v>
          </cell>
          <cell r="M1540">
            <v>428804</v>
          </cell>
          <cell r="N1540">
            <v>403982</v>
          </cell>
          <cell r="O1540">
            <v>110</v>
          </cell>
          <cell r="P1540" t="str">
            <v>SE</v>
          </cell>
          <cell r="Q1540" t="str">
            <v>SE 28804 03982</v>
          </cell>
        </row>
        <row r="1541">
          <cell r="D1541">
            <v>282.13</v>
          </cell>
          <cell r="E1541" t="str">
            <v>BH15</v>
          </cell>
          <cell r="F1541" t="str">
            <v>Monitoring</v>
          </cell>
          <cell r="G1541" t="str">
            <v>Yorkshire</v>
          </cell>
          <cell r="H1541" t="str">
            <v>Yorkshire Zone 2</v>
          </cell>
          <cell r="I1541" t="str">
            <v>Monitoring</v>
          </cell>
          <cell r="J1541" t="str">
            <v>Hazard H316</v>
          </cell>
          <cell r="K1541">
            <v>36069</v>
          </cell>
          <cell r="M1541">
            <v>428739</v>
          </cell>
          <cell r="N1541">
            <v>403874</v>
          </cell>
          <cell r="O1541">
            <v>110</v>
          </cell>
          <cell r="P1541" t="str">
            <v>SE</v>
          </cell>
          <cell r="Q1541" t="str">
            <v>SE 28739 03874</v>
          </cell>
        </row>
        <row r="1542">
          <cell r="D1542">
            <v>282.14</v>
          </cell>
          <cell r="E1542" t="str">
            <v>BH16</v>
          </cell>
          <cell r="F1542" t="str">
            <v>Monitoring</v>
          </cell>
          <cell r="G1542" t="str">
            <v>Yorkshire</v>
          </cell>
          <cell r="H1542" t="str">
            <v>Yorkshire Zone 2</v>
          </cell>
          <cell r="I1542" t="str">
            <v>Monitoring</v>
          </cell>
          <cell r="J1542" t="str">
            <v>Hazard H316</v>
          </cell>
          <cell r="K1542">
            <v>36069</v>
          </cell>
          <cell r="M1542">
            <v>428743</v>
          </cell>
          <cell r="N1542">
            <v>403877</v>
          </cell>
          <cell r="O1542">
            <v>110</v>
          </cell>
          <cell r="P1542" t="str">
            <v>SE</v>
          </cell>
          <cell r="Q1542" t="str">
            <v>SE 28743 03877</v>
          </cell>
        </row>
        <row r="1543">
          <cell r="D1543">
            <v>282.14999999999998</v>
          </cell>
          <cell r="E1543" t="str">
            <v>BH17</v>
          </cell>
          <cell r="F1543" t="str">
            <v>Monitoring</v>
          </cell>
          <cell r="G1543" t="str">
            <v>Yorkshire</v>
          </cell>
          <cell r="H1543" t="str">
            <v>Yorkshire Zone 2</v>
          </cell>
          <cell r="I1543" t="str">
            <v>Monitoring</v>
          </cell>
          <cell r="J1543" t="str">
            <v>Hazard H316</v>
          </cell>
          <cell r="K1543">
            <v>36069</v>
          </cell>
          <cell r="M1543">
            <v>428745</v>
          </cell>
          <cell r="N1543">
            <v>403879</v>
          </cell>
          <cell r="O1543">
            <v>110</v>
          </cell>
          <cell r="P1543" t="str">
            <v>SE</v>
          </cell>
          <cell r="Q1543" t="str">
            <v>SE 28745 03879</v>
          </cell>
        </row>
        <row r="1544">
          <cell r="D1544">
            <v>282.16000000000003</v>
          </cell>
          <cell r="E1544" t="str">
            <v>BH18</v>
          </cell>
          <cell r="F1544" t="str">
            <v>Monitoring</v>
          </cell>
          <cell r="G1544" t="str">
            <v>Yorkshire</v>
          </cell>
          <cell r="H1544" t="str">
            <v>Yorkshire Zone 2</v>
          </cell>
          <cell r="I1544" t="str">
            <v>Monitoring</v>
          </cell>
          <cell r="J1544" t="str">
            <v>Hazard H316</v>
          </cell>
          <cell r="K1544">
            <v>36069</v>
          </cell>
          <cell r="M1544">
            <v>428748</v>
          </cell>
          <cell r="N1544">
            <v>403881</v>
          </cell>
          <cell r="O1544">
            <v>110</v>
          </cell>
          <cell r="P1544" t="str">
            <v>SE</v>
          </cell>
          <cell r="Q1544" t="str">
            <v>SE 28748 03881</v>
          </cell>
        </row>
        <row r="1545">
          <cell r="D1545">
            <v>282.17</v>
          </cell>
          <cell r="E1545" t="str">
            <v>BH19</v>
          </cell>
          <cell r="F1545" t="str">
            <v>Monitoring</v>
          </cell>
          <cell r="G1545" t="str">
            <v>Yorkshire</v>
          </cell>
          <cell r="H1545" t="str">
            <v>Yorkshire Zone 2</v>
          </cell>
          <cell r="I1545" t="str">
            <v>Monitoring</v>
          </cell>
          <cell r="J1545" t="str">
            <v>Hazard H316</v>
          </cell>
          <cell r="K1545">
            <v>36069</v>
          </cell>
          <cell r="M1545">
            <v>428753</v>
          </cell>
          <cell r="N1545">
            <v>403884</v>
          </cell>
          <cell r="O1545">
            <v>110</v>
          </cell>
          <cell r="P1545" t="str">
            <v>SE</v>
          </cell>
          <cell r="Q1545" t="str">
            <v>SE 28753 03884</v>
          </cell>
        </row>
        <row r="1546">
          <cell r="D1546">
            <v>282.18</v>
          </cell>
          <cell r="E1546" t="str">
            <v>BH20</v>
          </cell>
          <cell r="F1546" t="str">
            <v>Monitoring</v>
          </cell>
          <cell r="G1546" t="str">
            <v>Yorkshire</v>
          </cell>
          <cell r="H1546" t="str">
            <v>Yorkshire Zone 2</v>
          </cell>
          <cell r="I1546" t="str">
            <v>Monitoring</v>
          </cell>
          <cell r="J1546" t="str">
            <v>Hazard H316</v>
          </cell>
          <cell r="K1546">
            <v>36069</v>
          </cell>
          <cell r="M1546">
            <v>428805</v>
          </cell>
          <cell r="N1546">
            <v>403852</v>
          </cell>
          <cell r="O1546">
            <v>110</v>
          </cell>
          <cell r="P1546" t="str">
            <v>SE</v>
          </cell>
          <cell r="Q1546" t="str">
            <v>SE 28805 03852</v>
          </cell>
        </row>
        <row r="1547">
          <cell r="D1547">
            <v>282.19</v>
          </cell>
          <cell r="E1547" t="str">
            <v>BH21</v>
          </cell>
          <cell r="F1547" t="str">
            <v>Monitoring</v>
          </cell>
          <cell r="G1547" t="str">
            <v>Yorkshire</v>
          </cell>
          <cell r="H1547" t="str">
            <v>Yorkshire Zone 2</v>
          </cell>
          <cell r="I1547" t="str">
            <v>Monitoring</v>
          </cell>
          <cell r="J1547" t="str">
            <v>Hazard H316</v>
          </cell>
          <cell r="K1547">
            <v>36069</v>
          </cell>
          <cell r="M1547">
            <v>428789</v>
          </cell>
          <cell r="N1547">
            <v>403917</v>
          </cell>
          <cell r="O1547">
            <v>110</v>
          </cell>
          <cell r="P1547" t="str">
            <v>SE</v>
          </cell>
          <cell r="Q1547" t="str">
            <v>SE 28789 03917</v>
          </cell>
        </row>
        <row r="1548">
          <cell r="D1548">
            <v>282.2</v>
          </cell>
          <cell r="E1548" t="str">
            <v>BH22</v>
          </cell>
          <cell r="F1548" t="str">
            <v>Monitoring</v>
          </cell>
          <cell r="G1548" t="str">
            <v>Yorkshire</v>
          </cell>
          <cell r="H1548" t="str">
            <v>Yorkshire Zone 2</v>
          </cell>
          <cell r="I1548" t="str">
            <v>Monitoring</v>
          </cell>
          <cell r="J1548" t="str">
            <v>Hazard H316</v>
          </cell>
          <cell r="K1548">
            <v>36069</v>
          </cell>
          <cell r="M1548">
            <v>428870</v>
          </cell>
          <cell r="N1548">
            <v>403859</v>
          </cell>
          <cell r="O1548">
            <v>110</v>
          </cell>
          <cell r="P1548" t="str">
            <v>SE</v>
          </cell>
          <cell r="Q1548" t="str">
            <v>SE 28870 03859</v>
          </cell>
        </row>
        <row r="1549">
          <cell r="D1549">
            <v>282.20999999999998</v>
          </cell>
          <cell r="E1549" t="str">
            <v>BH23</v>
          </cell>
          <cell r="F1549" t="str">
            <v>Monitoring</v>
          </cell>
          <cell r="G1549" t="str">
            <v>Yorkshire</v>
          </cell>
          <cell r="H1549" t="str">
            <v>Yorkshire Zone 2</v>
          </cell>
          <cell r="I1549" t="str">
            <v>Monitoring</v>
          </cell>
          <cell r="J1549" t="str">
            <v>Hazard H316</v>
          </cell>
          <cell r="K1549">
            <v>36069</v>
          </cell>
          <cell r="M1549">
            <v>428753</v>
          </cell>
          <cell r="N1549">
            <v>403839</v>
          </cell>
          <cell r="O1549">
            <v>110</v>
          </cell>
          <cell r="P1549" t="str">
            <v>SE</v>
          </cell>
          <cell r="Q1549" t="str">
            <v>SE 28753 03839</v>
          </cell>
        </row>
        <row r="1550">
          <cell r="D1550">
            <v>282.22000000000003</v>
          </cell>
          <cell r="E1550" t="str">
            <v>BH24</v>
          </cell>
          <cell r="F1550" t="str">
            <v>Monitoring</v>
          </cell>
          <cell r="G1550" t="str">
            <v>Yorkshire</v>
          </cell>
          <cell r="H1550" t="str">
            <v>Yorkshire Zone 2</v>
          </cell>
          <cell r="I1550" t="str">
            <v>Monitoring</v>
          </cell>
          <cell r="J1550" t="str">
            <v>Hazard H316</v>
          </cell>
          <cell r="K1550">
            <v>36069</v>
          </cell>
          <cell r="M1550">
            <v>428796</v>
          </cell>
          <cell r="N1550">
            <v>403976</v>
          </cell>
          <cell r="O1550">
            <v>110</v>
          </cell>
          <cell r="P1550" t="str">
            <v>SE</v>
          </cell>
          <cell r="Q1550" t="str">
            <v>SE 28796 03976</v>
          </cell>
        </row>
        <row r="1551">
          <cell r="D1551">
            <v>282.23</v>
          </cell>
          <cell r="E1551" t="str">
            <v>BH25</v>
          </cell>
          <cell r="F1551" t="str">
            <v>Monitoring</v>
          </cell>
          <cell r="G1551" t="str">
            <v>Yorkshire</v>
          </cell>
          <cell r="H1551" t="str">
            <v>Yorkshire Zone 2</v>
          </cell>
          <cell r="I1551" t="str">
            <v>Monitoring</v>
          </cell>
          <cell r="J1551" t="str">
            <v>Hazard H316</v>
          </cell>
          <cell r="K1551">
            <v>36069</v>
          </cell>
          <cell r="M1551">
            <v>428834</v>
          </cell>
          <cell r="N1551">
            <v>403849</v>
          </cell>
          <cell r="O1551">
            <v>110</v>
          </cell>
          <cell r="P1551" t="str">
            <v>SE</v>
          </cell>
          <cell r="Q1551" t="str">
            <v>SE 28834 03849</v>
          </cell>
        </row>
        <row r="1552">
          <cell r="D1552">
            <v>282.24</v>
          </cell>
          <cell r="E1552" t="str">
            <v>BH26</v>
          </cell>
          <cell r="F1552" t="str">
            <v>Monitoring</v>
          </cell>
          <cell r="G1552" t="str">
            <v>Yorkshire</v>
          </cell>
          <cell r="H1552" t="str">
            <v>Yorkshire Zone 2</v>
          </cell>
          <cell r="I1552" t="str">
            <v>Monitoring</v>
          </cell>
          <cell r="J1552" t="str">
            <v>Hazard H316</v>
          </cell>
          <cell r="K1552">
            <v>36069</v>
          </cell>
          <cell r="M1552">
            <v>428785</v>
          </cell>
          <cell r="N1552">
            <v>403975</v>
          </cell>
          <cell r="O1552">
            <v>110</v>
          </cell>
          <cell r="P1552" t="str">
            <v>SE</v>
          </cell>
          <cell r="Q1552" t="str">
            <v>SE 28785 03975</v>
          </cell>
        </row>
        <row r="1553">
          <cell r="D1553">
            <v>282.25</v>
          </cell>
          <cell r="E1553" t="str">
            <v>BH27</v>
          </cell>
          <cell r="F1553" t="str">
            <v>Monitoring</v>
          </cell>
          <cell r="G1553" t="str">
            <v>Yorkshire</v>
          </cell>
          <cell r="H1553" t="str">
            <v>Yorkshire Zone 2</v>
          </cell>
          <cell r="I1553" t="str">
            <v>Monitoring</v>
          </cell>
          <cell r="J1553" t="str">
            <v>Hazard H316</v>
          </cell>
          <cell r="K1553">
            <v>36069</v>
          </cell>
          <cell r="M1553">
            <v>428754</v>
          </cell>
          <cell r="N1553">
            <v>403898</v>
          </cell>
          <cell r="O1553">
            <v>110</v>
          </cell>
          <cell r="P1553" t="str">
            <v>SE</v>
          </cell>
          <cell r="Q1553" t="str">
            <v>SE 28754 03898</v>
          </cell>
        </row>
        <row r="1554">
          <cell r="D1554">
            <v>282.26</v>
          </cell>
          <cell r="E1554" t="str">
            <v>BH28</v>
          </cell>
          <cell r="F1554" t="str">
            <v>Monitoring</v>
          </cell>
          <cell r="G1554" t="str">
            <v>Yorkshire</v>
          </cell>
          <cell r="H1554" t="str">
            <v>Yorkshire Zone 2</v>
          </cell>
          <cell r="I1554" t="str">
            <v>Monitoring</v>
          </cell>
          <cell r="J1554" t="str">
            <v>Hazard H316</v>
          </cell>
          <cell r="K1554">
            <v>36069</v>
          </cell>
          <cell r="M1554">
            <v>428752</v>
          </cell>
          <cell r="N1554">
            <v>403892</v>
          </cell>
          <cell r="O1554">
            <v>110</v>
          </cell>
          <cell r="P1554" t="str">
            <v>SE</v>
          </cell>
          <cell r="Q1554" t="str">
            <v>SE 28752 03892</v>
          </cell>
        </row>
        <row r="1555">
          <cell r="D1555">
            <v>282.27</v>
          </cell>
          <cell r="E1555" t="str">
            <v>BH30</v>
          </cell>
          <cell r="F1555" t="str">
            <v>Monitoring</v>
          </cell>
          <cell r="G1555" t="str">
            <v>Yorkshire</v>
          </cell>
          <cell r="H1555" t="str">
            <v>Yorkshire Zone 2</v>
          </cell>
          <cell r="I1555" t="str">
            <v>Monitoring</v>
          </cell>
          <cell r="J1555" t="str">
            <v>Hazard H316</v>
          </cell>
          <cell r="K1555">
            <v>36069</v>
          </cell>
          <cell r="M1555">
            <v>428785</v>
          </cell>
          <cell r="N1555">
            <v>403872</v>
          </cell>
          <cell r="O1555">
            <v>110</v>
          </cell>
          <cell r="P1555" t="str">
            <v>SE</v>
          </cell>
          <cell r="Q1555" t="str">
            <v>SE 28785 03872</v>
          </cell>
        </row>
        <row r="1556">
          <cell r="D1556">
            <v>282.27999999999997</v>
          </cell>
          <cell r="E1556" t="str">
            <v>BHB</v>
          </cell>
          <cell r="F1556" t="str">
            <v>Monitoring</v>
          </cell>
          <cell r="G1556" t="str">
            <v>Yorkshire</v>
          </cell>
          <cell r="H1556" t="str">
            <v>Yorkshire Zone 2</v>
          </cell>
          <cell r="I1556" t="str">
            <v>Monitoring</v>
          </cell>
          <cell r="J1556" t="str">
            <v>Hazard H316</v>
          </cell>
          <cell r="K1556">
            <v>36069</v>
          </cell>
          <cell r="M1556">
            <v>428792</v>
          </cell>
          <cell r="N1556">
            <v>403896</v>
          </cell>
          <cell r="O1556">
            <v>110</v>
          </cell>
          <cell r="P1556" t="str">
            <v>SE</v>
          </cell>
          <cell r="Q1556" t="str">
            <v>SE 28792 03896</v>
          </cell>
        </row>
        <row r="1557">
          <cell r="D1557">
            <v>282.29000000000002</v>
          </cell>
          <cell r="E1557" t="str">
            <v>BHD</v>
          </cell>
          <cell r="F1557" t="str">
            <v>Monitoring</v>
          </cell>
          <cell r="G1557" t="str">
            <v>Yorkshire</v>
          </cell>
          <cell r="H1557" t="str">
            <v>Yorkshire Zone 2</v>
          </cell>
          <cell r="I1557" t="str">
            <v>Monitoring</v>
          </cell>
          <cell r="J1557" t="str">
            <v>Hazard H316</v>
          </cell>
          <cell r="K1557">
            <v>36069</v>
          </cell>
          <cell r="M1557">
            <v>428773</v>
          </cell>
          <cell r="N1557">
            <v>403809</v>
          </cell>
          <cell r="O1557">
            <v>110</v>
          </cell>
          <cell r="P1557" t="str">
            <v>SE</v>
          </cell>
          <cell r="Q1557" t="str">
            <v>SE 28773 03809</v>
          </cell>
        </row>
        <row r="1558">
          <cell r="D1558">
            <v>282.3</v>
          </cell>
          <cell r="E1558" t="str">
            <v>BH (Not Visited)</v>
          </cell>
          <cell r="F1558" t="str">
            <v>Monitoring</v>
          </cell>
          <cell r="G1558" t="str">
            <v>Yorkshire</v>
          </cell>
          <cell r="H1558" t="str">
            <v>Yorkshire Zone 2</v>
          </cell>
          <cell r="I1558" t="str">
            <v>Monitoring</v>
          </cell>
          <cell r="J1558" t="str">
            <v>Hazard H316</v>
          </cell>
          <cell r="K1558">
            <v>36069</v>
          </cell>
          <cell r="M1558">
            <v>428810</v>
          </cell>
          <cell r="N1558">
            <v>403806</v>
          </cell>
          <cell r="O1558">
            <v>110</v>
          </cell>
          <cell r="P1558" t="str">
            <v>SE</v>
          </cell>
          <cell r="Q1558" t="str">
            <v>SE 28810 03806</v>
          </cell>
        </row>
        <row r="1559">
          <cell r="D1559">
            <v>245.1</v>
          </cell>
          <cell r="E1559" t="str">
            <v>No.1 Shaft</v>
          </cell>
          <cell r="F1559" t="str">
            <v>Monitoring</v>
          </cell>
          <cell r="G1559" t="str">
            <v>Yorkshire</v>
          </cell>
          <cell r="H1559" t="str">
            <v>Yorkshire Zone 6</v>
          </cell>
          <cell r="I1559" t="str">
            <v>Monitoring</v>
          </cell>
          <cell r="J1559" t="str">
            <v>Former British Coal Monitoring Site</v>
          </cell>
          <cell r="K1559">
            <v>35796</v>
          </cell>
          <cell r="L1559" t="str">
            <v>430405-002</v>
          </cell>
          <cell r="M1559">
            <v>430141</v>
          </cell>
          <cell r="N1559">
            <v>405272</v>
          </cell>
          <cell r="O1559">
            <v>110</v>
          </cell>
          <cell r="P1559" t="str">
            <v>SE</v>
          </cell>
          <cell r="Q1559" t="str">
            <v>SE 30141 05272</v>
          </cell>
        </row>
        <row r="1560">
          <cell r="D1560">
            <v>245.2</v>
          </cell>
          <cell r="E1560" t="str">
            <v>No.2 Shaft</v>
          </cell>
          <cell r="F1560" t="str">
            <v>Monitoring</v>
          </cell>
          <cell r="G1560" t="str">
            <v>Yorkshire</v>
          </cell>
          <cell r="H1560" t="str">
            <v>Yorkshire Zone 6</v>
          </cell>
          <cell r="I1560" t="str">
            <v>Monitoring</v>
          </cell>
          <cell r="J1560" t="str">
            <v>Former British Coal Monitoring Site</v>
          </cell>
          <cell r="K1560">
            <v>35796</v>
          </cell>
          <cell r="L1560" t="str">
            <v>430405-013</v>
          </cell>
          <cell r="M1560">
            <v>430121</v>
          </cell>
          <cell r="N1560">
            <v>405275</v>
          </cell>
          <cell r="O1560">
            <v>110</v>
          </cell>
          <cell r="P1560" t="str">
            <v>SE</v>
          </cell>
          <cell r="Q1560" t="str">
            <v>SE 30121 05275</v>
          </cell>
        </row>
        <row r="1561">
          <cell r="D1561">
            <v>312.10000000000002</v>
          </cell>
          <cell r="E1561" t="str">
            <v>Old Adit</v>
          </cell>
          <cell r="F1561" t="str">
            <v>Passive</v>
          </cell>
          <cell r="G1561" t="str">
            <v>Yorkshire</v>
          </cell>
          <cell r="H1561" t="str">
            <v>Yorkshire Zone 2</v>
          </cell>
          <cell r="I1561" t="str">
            <v>Mine Water Treatment</v>
          </cell>
          <cell r="J1561" t="str">
            <v>Coal Authority Minewater Programme</v>
          </cell>
          <cell r="K1561">
            <v>36100</v>
          </cell>
          <cell r="L1561" t="str">
            <v>429405-011 near</v>
          </cell>
          <cell r="M1561">
            <v>429075</v>
          </cell>
          <cell r="N1561">
            <v>405595</v>
          </cell>
          <cell r="O1561">
            <v>110</v>
          </cell>
          <cell r="P1561" t="str">
            <v>SE</v>
          </cell>
          <cell r="Q1561" t="str">
            <v>SE 29075 05595</v>
          </cell>
        </row>
        <row r="1562">
          <cell r="D1562">
            <v>312.2</v>
          </cell>
          <cell r="E1562" t="str">
            <v>Settlement Pond Outflow</v>
          </cell>
          <cell r="F1562" t="str">
            <v>Passive</v>
          </cell>
          <cell r="G1562" t="str">
            <v>Yorkshire</v>
          </cell>
          <cell r="H1562" t="str">
            <v>Yorkshire Zone 2</v>
          </cell>
          <cell r="I1562" t="str">
            <v>Mine Water Treatment</v>
          </cell>
          <cell r="J1562" t="str">
            <v>Coal Authority Minewater Programme</v>
          </cell>
          <cell r="K1562">
            <v>36100</v>
          </cell>
          <cell r="M1562">
            <v>429065</v>
          </cell>
          <cell r="N1562">
            <v>405605</v>
          </cell>
          <cell r="O1562">
            <v>110</v>
          </cell>
          <cell r="P1562" t="str">
            <v>SE</v>
          </cell>
          <cell r="Q1562" t="str">
            <v>SE 29065 05605</v>
          </cell>
        </row>
        <row r="1563">
          <cell r="D1563">
            <v>312.3</v>
          </cell>
          <cell r="E1563" t="str">
            <v>Lagoon Dis. To Beck</v>
          </cell>
          <cell r="F1563" t="str">
            <v>Passive</v>
          </cell>
          <cell r="G1563" t="str">
            <v>Yorkshire</v>
          </cell>
          <cell r="H1563" t="str">
            <v>Yorkshire Zone 2</v>
          </cell>
          <cell r="I1563" t="str">
            <v>Mine Water Treatment</v>
          </cell>
          <cell r="J1563" t="str">
            <v>Coal Authority Minewater Programme</v>
          </cell>
          <cell r="K1563">
            <v>36100</v>
          </cell>
          <cell r="M1563">
            <v>429075</v>
          </cell>
          <cell r="N1563">
            <v>405605</v>
          </cell>
          <cell r="O1563">
            <v>110</v>
          </cell>
          <cell r="P1563" t="str">
            <v>SE</v>
          </cell>
          <cell r="Q1563" t="str">
            <v>SE 29075 05605</v>
          </cell>
        </row>
        <row r="1564">
          <cell r="D1564">
            <v>312.39999999999998</v>
          </cell>
          <cell r="E1564" t="str">
            <v>Reed Bed Inlet</v>
          </cell>
          <cell r="F1564" t="str">
            <v>Passive</v>
          </cell>
          <cell r="G1564" t="str">
            <v>Yorkshire</v>
          </cell>
          <cell r="H1564" t="str">
            <v>Yorkshire Zone 2</v>
          </cell>
          <cell r="I1564" t="str">
            <v>Mine Water Treatment</v>
          </cell>
          <cell r="J1564" t="str">
            <v>Coal Authority Minewater Programme</v>
          </cell>
          <cell r="K1564">
            <v>36100</v>
          </cell>
          <cell r="M1564">
            <v>429090</v>
          </cell>
          <cell r="N1564">
            <v>405670</v>
          </cell>
          <cell r="O1564">
            <v>110</v>
          </cell>
          <cell r="P1564" t="str">
            <v>SE</v>
          </cell>
          <cell r="Q1564" t="str">
            <v>SE 29090 05670</v>
          </cell>
        </row>
        <row r="1565">
          <cell r="D1565">
            <v>312.5</v>
          </cell>
          <cell r="E1565" t="str">
            <v>Consented Discharge</v>
          </cell>
          <cell r="F1565" t="str">
            <v>Passive</v>
          </cell>
          <cell r="G1565" t="str">
            <v>Yorkshire</v>
          </cell>
          <cell r="H1565" t="str">
            <v>Yorkshire Zone 2</v>
          </cell>
          <cell r="I1565" t="str">
            <v>Mine Water Treatment</v>
          </cell>
          <cell r="J1565" t="str">
            <v>Coal Authority Minewater Programme</v>
          </cell>
          <cell r="K1565">
            <v>36100</v>
          </cell>
          <cell r="M1565">
            <v>429110</v>
          </cell>
          <cell r="N1565">
            <v>405690</v>
          </cell>
          <cell r="O1565">
            <v>110</v>
          </cell>
          <cell r="P1565" t="str">
            <v>SE</v>
          </cell>
          <cell r="Q1565" t="str">
            <v>SE 29110 05690</v>
          </cell>
        </row>
        <row r="1566">
          <cell r="D1566">
            <v>687.1</v>
          </cell>
          <cell r="E1566" t="str">
            <v>Yard Seam B/H</v>
          </cell>
          <cell r="F1566" t="str">
            <v>Monitoring</v>
          </cell>
          <cell r="G1566" t="str">
            <v>North East</v>
          </cell>
          <cell r="H1566" t="str">
            <v>Silksworth</v>
          </cell>
          <cell r="I1566" t="str">
            <v>Monitoring</v>
          </cell>
          <cell r="J1566" t="str">
            <v>Area Rising Minewater</v>
          </cell>
          <cell r="K1566">
            <v>38526</v>
          </cell>
          <cell r="M1566">
            <v>436020</v>
          </cell>
          <cell r="N1566">
            <v>551430</v>
          </cell>
          <cell r="O1566">
            <v>88</v>
          </cell>
          <cell r="P1566" t="str">
            <v>NZ</v>
          </cell>
          <cell r="Q1566" t="str">
            <v>NZ 36020 51430</v>
          </cell>
        </row>
        <row r="1567">
          <cell r="D1567">
            <v>174.1</v>
          </cell>
          <cell r="E1567" t="str">
            <v>No.6 Shaft</v>
          </cell>
          <cell r="F1567" t="str">
            <v>Monitoring</v>
          </cell>
          <cell r="G1567" t="str">
            <v>Scotland</v>
          </cell>
          <cell r="H1567" t="str">
            <v xml:space="preserve">Dalmellington </v>
          </cell>
          <cell r="I1567" t="str">
            <v>Public Safety</v>
          </cell>
          <cell r="J1567" t="str">
            <v>Cars</v>
          </cell>
          <cell r="K1567">
            <v>35462</v>
          </cell>
          <cell r="L1567" t="str">
            <v>247606-006</v>
          </cell>
          <cell r="M1567">
            <v>247590</v>
          </cell>
          <cell r="N1567">
            <v>606371</v>
          </cell>
          <cell r="O1567">
            <v>77</v>
          </cell>
          <cell r="P1567" t="str">
            <v>NS</v>
          </cell>
          <cell r="Q1567" t="str">
            <v>NS 47590 06371</v>
          </cell>
        </row>
        <row r="1568">
          <cell r="D1568">
            <v>457.1</v>
          </cell>
          <cell r="E1568" t="str">
            <v>No.17 Shaft</v>
          </cell>
          <cell r="F1568" t="str">
            <v>Pumped Passive</v>
          </cell>
          <cell r="G1568" t="str">
            <v>West Midlands</v>
          </cell>
          <cell r="H1568" t="str">
            <v>North Staffs</v>
          </cell>
          <cell r="I1568" t="str">
            <v>Mine Water Treatment</v>
          </cell>
          <cell r="J1568" t="str">
            <v>Cars</v>
          </cell>
          <cell r="K1568">
            <v>36770</v>
          </cell>
          <cell r="L1568" t="str">
            <v>381346-006</v>
          </cell>
          <cell r="M1568">
            <v>381491</v>
          </cell>
          <cell r="N1568">
            <v>346788</v>
          </cell>
          <cell r="O1568">
            <v>118</v>
          </cell>
          <cell r="P1568" t="str">
            <v>SJ</v>
          </cell>
          <cell r="Q1568" t="str">
            <v>SJ 81491 46788</v>
          </cell>
        </row>
        <row r="1569">
          <cell r="D1569">
            <v>457.2</v>
          </cell>
          <cell r="E1569" t="str">
            <v>Aeration Lagoon</v>
          </cell>
          <cell r="F1569" t="str">
            <v>Pumped Passive</v>
          </cell>
          <cell r="G1569" t="str">
            <v>West Midlands</v>
          </cell>
          <cell r="H1569" t="str">
            <v>North Staffs</v>
          </cell>
          <cell r="I1569" t="str">
            <v>Mine Water Treatment</v>
          </cell>
          <cell r="J1569" t="str">
            <v>Cars</v>
          </cell>
          <cell r="K1569">
            <v>36770</v>
          </cell>
          <cell r="M1569">
            <v>381520</v>
          </cell>
          <cell r="N1569">
            <v>346780</v>
          </cell>
          <cell r="O1569">
            <v>118</v>
          </cell>
          <cell r="P1569" t="str">
            <v>SJ</v>
          </cell>
          <cell r="Q1569" t="str">
            <v>SJ 81520 46780</v>
          </cell>
        </row>
        <row r="1570">
          <cell r="D1570">
            <v>457.3</v>
          </cell>
          <cell r="E1570" t="str">
            <v>Settlement Lagoons</v>
          </cell>
          <cell r="F1570" t="str">
            <v>Pumped Passive</v>
          </cell>
          <cell r="G1570" t="str">
            <v>West Midlands</v>
          </cell>
          <cell r="H1570" t="str">
            <v>North Staffs</v>
          </cell>
          <cell r="I1570" t="str">
            <v>Mine Water Treatment</v>
          </cell>
          <cell r="J1570" t="str">
            <v>Cars</v>
          </cell>
          <cell r="K1570">
            <v>36770</v>
          </cell>
          <cell r="M1570">
            <v>382000</v>
          </cell>
          <cell r="N1570">
            <v>346770</v>
          </cell>
          <cell r="O1570">
            <v>118</v>
          </cell>
          <cell r="P1570" t="str">
            <v>SJ</v>
          </cell>
          <cell r="Q1570" t="str">
            <v>SJ 82000 46770</v>
          </cell>
        </row>
        <row r="1571">
          <cell r="D1571">
            <v>457.4</v>
          </cell>
          <cell r="E1571" t="str">
            <v>Consented Discharge</v>
          </cell>
          <cell r="F1571" t="str">
            <v>Pumped Passive</v>
          </cell>
          <cell r="G1571" t="str">
            <v>West Midlands</v>
          </cell>
          <cell r="H1571" t="str">
            <v>North Staffs</v>
          </cell>
          <cell r="I1571" t="str">
            <v>Mine Water Treatment</v>
          </cell>
          <cell r="J1571" t="str">
            <v>Cars</v>
          </cell>
          <cell r="K1571">
            <v>36770</v>
          </cell>
          <cell r="M1571">
            <v>382040</v>
          </cell>
          <cell r="N1571">
            <v>346730</v>
          </cell>
          <cell r="O1571">
            <v>118</v>
          </cell>
          <cell r="P1571" t="str">
            <v>SJ</v>
          </cell>
          <cell r="Q1571" t="str">
            <v>SJ 82040 46730</v>
          </cell>
        </row>
        <row r="1572">
          <cell r="D1572">
            <v>457.5</v>
          </cell>
          <cell r="E1572" t="str">
            <v>No.1 Surface Drift</v>
          </cell>
          <cell r="F1572" t="str">
            <v>Pumped Passive</v>
          </cell>
          <cell r="G1572" t="str">
            <v>West Midlands</v>
          </cell>
          <cell r="H1572" t="str">
            <v>North Staffs</v>
          </cell>
          <cell r="J1572" t="str">
            <v>---</v>
          </cell>
          <cell r="L1572" t="str">
            <v>381346-018</v>
          </cell>
          <cell r="M1572">
            <v>381668</v>
          </cell>
          <cell r="N1572">
            <v>346875</v>
          </cell>
          <cell r="O1572">
            <v>118</v>
          </cell>
          <cell r="P1572" t="str">
            <v>SJ</v>
          </cell>
          <cell r="Q1572" t="str">
            <v>SJ 81668 46875</v>
          </cell>
        </row>
        <row r="1573">
          <cell r="D1573">
            <v>457.6</v>
          </cell>
          <cell r="E1573" t="str">
            <v>No.2 Surface Drift</v>
          </cell>
          <cell r="F1573" t="str">
            <v>Pumped Passive</v>
          </cell>
          <cell r="G1573" t="str">
            <v>West Midlands</v>
          </cell>
          <cell r="H1573" t="str">
            <v>North Staffs</v>
          </cell>
          <cell r="J1573" t="str">
            <v>---</v>
          </cell>
          <cell r="L1573" t="str">
            <v>381346-017</v>
          </cell>
          <cell r="M1573">
            <v>381653</v>
          </cell>
          <cell r="N1573">
            <v>346908</v>
          </cell>
          <cell r="O1573">
            <v>118</v>
          </cell>
          <cell r="P1573" t="str">
            <v>SJ</v>
          </cell>
          <cell r="Q1573" t="str">
            <v>SJ 81653 46908</v>
          </cell>
        </row>
        <row r="1574">
          <cell r="D1574">
            <v>457.7</v>
          </cell>
          <cell r="E1574" t="str">
            <v>No.3 Surface Drift</v>
          </cell>
          <cell r="F1574" t="str">
            <v>Pumped Passive</v>
          </cell>
          <cell r="G1574" t="str">
            <v>West Midlands</v>
          </cell>
          <cell r="H1574" t="str">
            <v>North Staffs</v>
          </cell>
          <cell r="J1574" t="str">
            <v>---</v>
          </cell>
          <cell r="L1574" t="str">
            <v>381346-019</v>
          </cell>
          <cell r="M1574">
            <v>381712</v>
          </cell>
          <cell r="N1574">
            <v>346848</v>
          </cell>
          <cell r="O1574">
            <v>118</v>
          </cell>
          <cell r="P1574" t="str">
            <v>SJ</v>
          </cell>
          <cell r="Q1574" t="str">
            <v>SJ 81712 46848</v>
          </cell>
        </row>
        <row r="1575">
          <cell r="D1575">
            <v>457.8</v>
          </cell>
          <cell r="E1575" t="str">
            <v>Top of Cascade</v>
          </cell>
          <cell r="F1575" t="str">
            <v>Pumped Passive</v>
          </cell>
          <cell r="G1575" t="str">
            <v>West Midlands</v>
          </cell>
          <cell r="H1575" t="str">
            <v>North Staffs</v>
          </cell>
          <cell r="I1575" t="str">
            <v>Mine Water Treatment</v>
          </cell>
          <cell r="J1575" t="str">
            <v>Cars</v>
          </cell>
          <cell r="K1575">
            <v>36770</v>
          </cell>
          <cell r="M1575">
            <v>382060</v>
          </cell>
          <cell r="N1575">
            <v>346770</v>
          </cell>
          <cell r="O1575">
            <v>118</v>
          </cell>
          <cell r="P1575" t="str">
            <v>SJ</v>
          </cell>
          <cell r="Q1575" t="str">
            <v>SJ 82060 46770</v>
          </cell>
        </row>
        <row r="1576">
          <cell r="D1576">
            <v>457.9</v>
          </cell>
          <cell r="E1576" t="str">
            <v>Settlement Pond 1 &amp; 2 Combined Outflow</v>
          </cell>
          <cell r="F1576" t="str">
            <v>Pumped Passive</v>
          </cell>
          <cell r="G1576" t="str">
            <v>West Midlands</v>
          </cell>
          <cell r="H1576" t="str">
            <v>North Staffs</v>
          </cell>
          <cell r="I1576" t="str">
            <v>Mine Water Treatment</v>
          </cell>
          <cell r="J1576" t="str">
            <v>Cars</v>
          </cell>
          <cell r="K1576">
            <v>36770</v>
          </cell>
          <cell r="M1576">
            <v>381980</v>
          </cell>
          <cell r="N1576">
            <v>346780</v>
          </cell>
          <cell r="O1576">
            <v>118</v>
          </cell>
          <cell r="P1576" t="str">
            <v>SJ</v>
          </cell>
          <cell r="Q1576" t="str">
            <v>SJ 81980 46780</v>
          </cell>
        </row>
        <row r="1577">
          <cell r="D1577">
            <v>162.1</v>
          </cell>
          <cell r="E1577" t="str">
            <v>No.1 Shaft</v>
          </cell>
          <cell r="F1577" t="str">
            <v>Monitoring</v>
          </cell>
          <cell r="G1577" t="str">
            <v>East Midlands</v>
          </cell>
          <cell r="H1577" t="str">
            <v>Notts-Derbys Border</v>
          </cell>
          <cell r="I1577" t="str">
            <v>Monitoring</v>
          </cell>
          <cell r="J1577" t="str">
            <v>Cars</v>
          </cell>
          <cell r="K1577">
            <v>35339</v>
          </cell>
          <cell r="L1577" t="str">
            <v>447361-015</v>
          </cell>
          <cell r="M1577">
            <v>447172</v>
          </cell>
          <cell r="N1577">
            <v>361664</v>
          </cell>
          <cell r="O1577">
            <v>120</v>
          </cell>
          <cell r="P1577" t="str">
            <v>SK</v>
          </cell>
          <cell r="Q1577" t="str">
            <v>SK 47172 61664</v>
          </cell>
        </row>
        <row r="1578">
          <cell r="D1578">
            <v>162.19999999999999</v>
          </cell>
          <cell r="E1578" t="str">
            <v>No.2 Shaft</v>
          </cell>
          <cell r="F1578" t="str">
            <v>Monitoring</v>
          </cell>
          <cell r="G1578" t="str">
            <v>East Midlands</v>
          </cell>
          <cell r="H1578" t="str">
            <v>Notts-Derbys Border</v>
          </cell>
          <cell r="I1578" t="str">
            <v>Monitoring</v>
          </cell>
          <cell r="J1578" t="str">
            <v>Cars</v>
          </cell>
          <cell r="K1578">
            <v>35339</v>
          </cell>
          <cell r="L1578" t="str">
            <v>447361-016</v>
          </cell>
          <cell r="M1578">
            <v>447133</v>
          </cell>
          <cell r="N1578">
            <v>361620</v>
          </cell>
          <cell r="O1578">
            <v>120</v>
          </cell>
          <cell r="P1578" t="str">
            <v>SK</v>
          </cell>
          <cell r="Q1578" t="str">
            <v>SK 47133 61620</v>
          </cell>
        </row>
        <row r="1579">
          <cell r="D1579">
            <v>162.30000000000001</v>
          </cell>
          <cell r="E1579" t="str">
            <v>Coopers Shaft</v>
          </cell>
          <cell r="F1579" t="str">
            <v>Monitoring</v>
          </cell>
          <cell r="G1579" t="str">
            <v>East Midlands</v>
          </cell>
          <cell r="H1579" t="str">
            <v>Notts-Derbys Border</v>
          </cell>
          <cell r="I1579" t="str">
            <v>Monitoring</v>
          </cell>
          <cell r="J1579" t="str">
            <v>Cars</v>
          </cell>
          <cell r="K1579">
            <v>35339</v>
          </cell>
          <cell r="L1579" t="str">
            <v>447361-014</v>
          </cell>
          <cell r="M1579">
            <v>447290</v>
          </cell>
          <cell r="N1579">
            <v>361744</v>
          </cell>
          <cell r="O1579">
            <v>120</v>
          </cell>
          <cell r="P1579" t="str">
            <v>SK</v>
          </cell>
          <cell r="Q1579" t="str">
            <v>SK 47290 61744</v>
          </cell>
        </row>
        <row r="1580">
          <cell r="D1580">
            <v>306.10000000000002</v>
          </cell>
          <cell r="E1580" t="str">
            <v>West Pit</v>
          </cell>
          <cell r="F1580" t="str">
            <v>Monitoring</v>
          </cell>
          <cell r="G1580" t="str">
            <v>Yorkshire</v>
          </cell>
          <cell r="H1580" t="str">
            <v>Yorkshire Zone 6</v>
          </cell>
          <cell r="I1580" t="str">
            <v>Monitoring</v>
          </cell>
          <cell r="J1580" t="str">
            <v>Area Rising Minewater - Ramsden Recommendation</v>
          </cell>
          <cell r="K1580">
            <v>36069</v>
          </cell>
          <cell r="L1580" t="str">
            <v>447393-001</v>
          </cell>
          <cell r="M1580">
            <v>447787</v>
          </cell>
          <cell r="N1580">
            <v>393986</v>
          </cell>
          <cell r="O1580">
            <v>111</v>
          </cell>
          <cell r="P1580" t="str">
            <v>SK</v>
          </cell>
          <cell r="Q1580" t="str">
            <v>SK 47787 93986</v>
          </cell>
        </row>
        <row r="1581">
          <cell r="D1581">
            <v>229.1</v>
          </cell>
          <cell r="E1581" t="str">
            <v>No.31 Shaft manhole</v>
          </cell>
          <cell r="F1581" t="str">
            <v>Monitoring</v>
          </cell>
          <cell r="G1581" t="str">
            <v>South Wales</v>
          </cell>
          <cell r="H1581" t="str">
            <v>Upper Sirhowy Valley</v>
          </cell>
          <cell r="I1581" t="str">
            <v>Monitoring</v>
          </cell>
          <cell r="J1581" t="str">
            <v>Hazard H1042</v>
          </cell>
          <cell r="K1581">
            <v>35674</v>
          </cell>
          <cell r="L1581" t="str">
            <v>314210-031</v>
          </cell>
          <cell r="M1581">
            <v>314578</v>
          </cell>
          <cell r="N1581">
            <v>210014</v>
          </cell>
          <cell r="O1581">
            <v>161</v>
          </cell>
          <cell r="P1581" t="str">
            <v>SO</v>
          </cell>
          <cell r="Q1581" t="str">
            <v>SO 14578 10014</v>
          </cell>
        </row>
        <row r="1582">
          <cell r="D1582">
            <v>459.1</v>
          </cell>
          <cell r="E1582" t="str">
            <v>No.4 North Uc Shaft</v>
          </cell>
          <cell r="F1582" t="str">
            <v>Monitoring</v>
          </cell>
          <cell r="G1582" t="str">
            <v>South Wales</v>
          </cell>
          <cell r="H1582" t="str">
            <v>Ebbw Vale</v>
          </cell>
          <cell r="I1582" t="str">
            <v>Monitoring</v>
          </cell>
          <cell r="J1582" t="str">
            <v>Hazard</v>
          </cell>
          <cell r="K1582">
            <v>36783</v>
          </cell>
          <cell r="L1582" t="str">
            <v>321202-004</v>
          </cell>
          <cell r="M1582">
            <v>321885</v>
          </cell>
          <cell r="N1582">
            <v>202828</v>
          </cell>
          <cell r="O1582">
            <v>171</v>
          </cell>
          <cell r="P1582" t="str">
            <v>SO</v>
          </cell>
          <cell r="Q1582" t="str">
            <v>SO 21885 02828</v>
          </cell>
        </row>
        <row r="1583">
          <cell r="D1583">
            <v>459.2</v>
          </cell>
          <cell r="E1583" t="str">
            <v>No.5 South Dc Shaft</v>
          </cell>
          <cell r="F1583" t="str">
            <v>Monitoring</v>
          </cell>
          <cell r="G1583" t="str">
            <v>South Wales</v>
          </cell>
          <cell r="H1583" t="str">
            <v>Ebbw Vale</v>
          </cell>
          <cell r="I1583" t="str">
            <v>Monitoring</v>
          </cell>
          <cell r="J1583" t="str">
            <v>Hazard</v>
          </cell>
          <cell r="K1583">
            <v>36783</v>
          </cell>
          <cell r="L1583" t="str">
            <v>321202-005</v>
          </cell>
          <cell r="M1583">
            <v>321912</v>
          </cell>
          <cell r="N1583">
            <v>202849</v>
          </cell>
          <cell r="O1583">
            <v>171</v>
          </cell>
          <cell r="P1583" t="str">
            <v>SO</v>
          </cell>
          <cell r="Q1583" t="str">
            <v>SO 21912 02849</v>
          </cell>
        </row>
        <row r="1584">
          <cell r="D1584">
            <v>459.3</v>
          </cell>
          <cell r="E1584" t="str">
            <v>No.5 Shaft Discharge</v>
          </cell>
          <cell r="F1584" t="str">
            <v>Monitoring</v>
          </cell>
          <cell r="G1584" t="str">
            <v>South Wales</v>
          </cell>
          <cell r="H1584" t="str">
            <v>Ebbw Vale</v>
          </cell>
          <cell r="I1584" t="str">
            <v>Monitoring</v>
          </cell>
          <cell r="J1584" t="str">
            <v>Hazard</v>
          </cell>
          <cell r="K1584">
            <v>36783</v>
          </cell>
          <cell r="L1584" t="str">
            <v>321202-025</v>
          </cell>
          <cell r="M1584">
            <v>321937</v>
          </cell>
          <cell r="N1584">
            <v>202788</v>
          </cell>
          <cell r="O1584">
            <v>171</v>
          </cell>
          <cell r="P1584" t="str">
            <v>SO</v>
          </cell>
          <cell r="Q1584" t="str">
            <v>SO 21937 02788</v>
          </cell>
        </row>
        <row r="1585">
          <cell r="D1585">
            <v>91.1</v>
          </cell>
          <cell r="E1585" t="str">
            <v>No.2 Shaft</v>
          </cell>
          <cell r="F1585" t="str">
            <v>Monitoring</v>
          </cell>
          <cell r="G1585" t="str">
            <v>Yorkshire</v>
          </cell>
          <cell r="H1585" t="str">
            <v>Yorkshire Zone 5</v>
          </cell>
          <cell r="I1585" t="str">
            <v>Monitoring</v>
          </cell>
          <cell r="J1585" t="str">
            <v>Cars</v>
          </cell>
          <cell r="K1585">
            <v>34700</v>
          </cell>
          <cell r="L1585" t="str">
            <v>436399-001</v>
          </cell>
          <cell r="M1585">
            <v>436731</v>
          </cell>
          <cell r="N1585">
            <v>399189</v>
          </cell>
          <cell r="O1585">
            <v>110</v>
          </cell>
          <cell r="P1585" t="str">
            <v>SK</v>
          </cell>
          <cell r="Q1585" t="str">
            <v>SK 36731 99189</v>
          </cell>
        </row>
        <row r="1586">
          <cell r="D1586">
            <v>91.2</v>
          </cell>
          <cell r="E1586" t="str">
            <v>Tpi Shaft</v>
          </cell>
          <cell r="F1586" t="str">
            <v>Monitoring</v>
          </cell>
          <cell r="G1586" t="str">
            <v>Yorkshire</v>
          </cell>
          <cell r="H1586" t="str">
            <v>Yorkshire Zone 5</v>
          </cell>
          <cell r="I1586" t="str">
            <v>Monitoring</v>
          </cell>
          <cell r="J1586" t="str">
            <v>Cars</v>
          </cell>
          <cell r="K1586">
            <v>34700</v>
          </cell>
          <cell r="L1586" t="str">
            <v>436399-007</v>
          </cell>
          <cell r="M1586">
            <v>436774</v>
          </cell>
          <cell r="N1586">
            <v>399286</v>
          </cell>
          <cell r="O1586">
            <v>110</v>
          </cell>
          <cell r="P1586" t="str">
            <v>SK</v>
          </cell>
          <cell r="Q1586" t="str">
            <v>SK 36774 99286</v>
          </cell>
        </row>
        <row r="1587">
          <cell r="D1587">
            <v>355.1</v>
          </cell>
          <cell r="E1587" t="str">
            <v>Shaft</v>
          </cell>
          <cell r="F1587" t="str">
            <v>Monitoring</v>
          </cell>
          <cell r="G1587" t="str">
            <v>Yorkshire</v>
          </cell>
          <cell r="H1587" t="str">
            <v>Yorkshire Zone 5</v>
          </cell>
          <cell r="I1587" t="str">
            <v>Monitoring</v>
          </cell>
          <cell r="J1587" t="str">
            <v>Hazard Area Investigation</v>
          </cell>
          <cell r="K1587">
            <v>36220</v>
          </cell>
          <cell r="L1587" t="str">
            <v>434400-001</v>
          </cell>
          <cell r="M1587">
            <v>434094</v>
          </cell>
          <cell r="N1587">
            <v>400986</v>
          </cell>
          <cell r="O1587">
            <v>111</v>
          </cell>
          <cell r="P1587" t="str">
            <v>SE</v>
          </cell>
          <cell r="Q1587" t="str">
            <v>SE 34094 00986</v>
          </cell>
        </row>
        <row r="1588">
          <cell r="D1588">
            <v>387.1</v>
          </cell>
          <cell r="E1588" t="str">
            <v>B/H</v>
          </cell>
          <cell r="F1588" t="str">
            <v>Monitoring</v>
          </cell>
          <cell r="G1588" t="str">
            <v>Yorkshire</v>
          </cell>
          <cell r="H1588" t="str">
            <v>Yorkshire Zone 5</v>
          </cell>
          <cell r="I1588" t="str">
            <v>Monitoring</v>
          </cell>
          <cell r="J1588" t="str">
            <v>Area Mine Gas Investigation</v>
          </cell>
          <cell r="K1588">
            <v>36251</v>
          </cell>
          <cell r="M1588">
            <v>435565</v>
          </cell>
          <cell r="N1588">
            <v>408295</v>
          </cell>
          <cell r="O1588">
            <v>111</v>
          </cell>
          <cell r="P1588" t="str">
            <v>SE</v>
          </cell>
          <cell r="Q1588" t="str">
            <v>SE 35565 08295</v>
          </cell>
        </row>
        <row r="1589">
          <cell r="D1589">
            <v>437.1</v>
          </cell>
          <cell r="E1589" t="str">
            <v>Surface Drift B/H</v>
          </cell>
          <cell r="F1589" t="str">
            <v>Monitoring</v>
          </cell>
          <cell r="G1589" t="str">
            <v>East Midlands</v>
          </cell>
          <cell r="H1589" t="str">
            <v>Leicestershire</v>
          </cell>
          <cell r="I1589" t="str">
            <v>Monitoring</v>
          </cell>
          <cell r="J1589" t="str">
            <v>Area Rising Minewater</v>
          </cell>
          <cell r="K1589">
            <v>36651</v>
          </cell>
          <cell r="M1589">
            <v>441659</v>
          </cell>
          <cell r="N1589">
            <v>314921</v>
          </cell>
          <cell r="O1589">
            <v>129</v>
          </cell>
          <cell r="P1589" t="str">
            <v>SK</v>
          </cell>
          <cell r="Q1589" t="str">
            <v>SK 41659 14921</v>
          </cell>
        </row>
        <row r="1590">
          <cell r="D1590">
            <v>586.1</v>
          </cell>
          <cell r="E1590" t="str">
            <v>North Return Drift</v>
          </cell>
          <cell r="F1590" t="str">
            <v>Monitoring</v>
          </cell>
          <cell r="G1590" t="str">
            <v>Scotland</v>
          </cell>
          <cell r="H1590" t="str">
            <v>Clackmannan</v>
          </cell>
          <cell r="I1590" t="str">
            <v>Monitoring</v>
          </cell>
          <cell r="J1590" t="str">
            <v>Area Rising Minewater</v>
          </cell>
          <cell r="K1590">
            <v>37522</v>
          </cell>
          <cell r="L1590" t="str">
            <v>298694-002</v>
          </cell>
          <cell r="M1590">
            <v>298326</v>
          </cell>
          <cell r="N1590">
            <v>694583</v>
          </cell>
          <cell r="O1590">
            <v>58</v>
          </cell>
          <cell r="P1590" t="str">
            <v>NS</v>
          </cell>
          <cell r="Q1590" t="str">
            <v>NS 98326 94583</v>
          </cell>
        </row>
        <row r="1591">
          <cell r="D1591">
            <v>586.20000000000005</v>
          </cell>
          <cell r="E1591" t="str">
            <v>South Intake Drift</v>
          </cell>
          <cell r="F1591" t="str">
            <v>Monitoring</v>
          </cell>
          <cell r="G1591" t="str">
            <v>Scotland</v>
          </cell>
          <cell r="H1591" t="str">
            <v>Clackmannan</v>
          </cell>
          <cell r="I1591" t="str">
            <v>Monitoring</v>
          </cell>
          <cell r="J1591" t="str">
            <v>Area Rising Minewater</v>
          </cell>
          <cell r="K1591">
            <v>37522</v>
          </cell>
          <cell r="L1591" t="str">
            <v>298694-001</v>
          </cell>
          <cell r="M1591">
            <v>298360</v>
          </cell>
          <cell r="N1591">
            <v>694568</v>
          </cell>
          <cell r="O1591">
            <v>58</v>
          </cell>
          <cell r="P1591" t="str">
            <v>NS</v>
          </cell>
          <cell r="Q1591" t="str">
            <v>NS 98360 94568</v>
          </cell>
        </row>
        <row r="1592">
          <cell r="D1592">
            <v>59.1</v>
          </cell>
          <cell r="E1592" t="str">
            <v>Brockwell Dc Pumping Shaft</v>
          </cell>
          <cell r="F1592" t="str">
            <v>Gravity Outfall (Passive)</v>
          </cell>
          <cell r="G1592" t="str">
            <v>North East</v>
          </cell>
          <cell r="H1592" t="str">
            <v>West Of Wear</v>
          </cell>
          <cell r="I1592" t="str">
            <v>Monitoring</v>
          </cell>
          <cell r="J1592" t="str">
            <v>Cars</v>
          </cell>
          <cell r="K1592">
            <v>34608</v>
          </cell>
          <cell r="L1592" t="str">
            <v>423535-002</v>
          </cell>
          <cell r="M1592">
            <v>423221</v>
          </cell>
          <cell r="N1592">
            <v>535738</v>
          </cell>
          <cell r="O1592">
            <v>93</v>
          </cell>
          <cell r="P1592" t="str">
            <v>NZ</v>
          </cell>
          <cell r="Q1592" t="str">
            <v>NZ 23221 35738</v>
          </cell>
        </row>
        <row r="1593">
          <cell r="D1593">
            <v>59.2</v>
          </cell>
          <cell r="E1593" t="str">
            <v>Old Pumped Discharge</v>
          </cell>
          <cell r="F1593" t="str">
            <v>Gravity Outfall (Passive)</v>
          </cell>
          <cell r="G1593" t="str">
            <v>North East</v>
          </cell>
          <cell r="H1593" t="str">
            <v>West Of Wear</v>
          </cell>
          <cell r="I1593" t="str">
            <v>Monitoring</v>
          </cell>
          <cell r="J1593" t="str">
            <v>Cars</v>
          </cell>
          <cell r="K1593">
            <v>38456</v>
          </cell>
          <cell r="M1593">
            <v>423440</v>
          </cell>
          <cell r="N1593">
            <v>535445</v>
          </cell>
          <cell r="O1593">
            <v>93</v>
          </cell>
          <cell r="P1593" t="str">
            <v>NZ</v>
          </cell>
          <cell r="Q1593" t="str">
            <v>NZ 23440 35445</v>
          </cell>
        </row>
        <row r="1594">
          <cell r="D1594">
            <v>59.3</v>
          </cell>
          <cell r="E1594" t="str">
            <v>Page Bank Gravity Discharge</v>
          </cell>
          <cell r="F1594" t="str">
            <v>Gravity Outfall (Passive)</v>
          </cell>
          <cell r="G1594" t="str">
            <v>North East</v>
          </cell>
          <cell r="H1594" t="str">
            <v>West Of Wear</v>
          </cell>
          <cell r="I1594" t="str">
            <v>Monitoring</v>
          </cell>
          <cell r="J1594" t="str">
            <v>Cars</v>
          </cell>
          <cell r="K1594">
            <v>38456</v>
          </cell>
          <cell r="M1594">
            <v>423353</v>
          </cell>
          <cell r="N1594">
            <v>535467</v>
          </cell>
          <cell r="O1594">
            <v>93</v>
          </cell>
          <cell r="P1594" t="str">
            <v>NZ</v>
          </cell>
          <cell r="Q1594" t="str">
            <v>NZ 23353 35467</v>
          </cell>
        </row>
        <row r="1595">
          <cell r="D1595">
            <v>300.10000000000002</v>
          </cell>
          <cell r="E1595" t="str">
            <v>Discharge</v>
          </cell>
          <cell r="F1595" t="str">
            <v>Monitoring</v>
          </cell>
          <cell r="G1595" t="str">
            <v>South Wales</v>
          </cell>
          <cell r="H1595" t="str">
            <v>Taff Valley</v>
          </cell>
          <cell r="I1595" t="str">
            <v>Public Safety</v>
          </cell>
          <cell r="J1595" t="str">
            <v>Area Rising Minewater</v>
          </cell>
          <cell r="K1595">
            <v>36069</v>
          </cell>
          <cell r="M1595">
            <v>306905</v>
          </cell>
          <cell r="N1595">
            <v>202360</v>
          </cell>
          <cell r="O1595">
            <v>170</v>
          </cell>
          <cell r="P1595" t="str">
            <v>SO</v>
          </cell>
          <cell r="Q1595" t="str">
            <v>SO 06905 02360</v>
          </cell>
        </row>
        <row r="1596">
          <cell r="D1596">
            <v>499.1</v>
          </cell>
          <cell r="E1596" t="str">
            <v>No.1 Dc Shaft</v>
          </cell>
          <cell r="F1596" t="str">
            <v>Monitoring</v>
          </cell>
          <cell r="G1596" t="str">
            <v>East Midlands</v>
          </cell>
          <cell r="H1596" t="str">
            <v>Notts-Derbys Border</v>
          </cell>
          <cell r="I1596" t="str">
            <v>Monitoring</v>
          </cell>
          <cell r="J1596" t="str">
            <v>Area Rising Minewater</v>
          </cell>
          <cell r="K1596">
            <v>36944</v>
          </cell>
          <cell r="L1596" t="str">
            <v>446356-001</v>
          </cell>
          <cell r="M1596">
            <v>446156</v>
          </cell>
          <cell r="N1596">
            <v>356932</v>
          </cell>
          <cell r="O1596">
            <v>120</v>
          </cell>
          <cell r="P1596" t="str">
            <v>SK</v>
          </cell>
          <cell r="Q1596" t="str">
            <v>SK 46156 56932</v>
          </cell>
        </row>
        <row r="1597">
          <cell r="D1597">
            <v>456.1</v>
          </cell>
          <cell r="E1597" t="str">
            <v>B/H No. 1</v>
          </cell>
          <cell r="F1597" t="str">
            <v>Monitoring</v>
          </cell>
          <cell r="G1597" t="str">
            <v>North East</v>
          </cell>
          <cell r="H1597" t="str">
            <v>South Tyneside</v>
          </cell>
          <cell r="I1597" t="str">
            <v>Monitoring</v>
          </cell>
          <cell r="J1597" t="str">
            <v>Hazard H1844</v>
          </cell>
          <cell r="K1597">
            <v>36774</v>
          </cell>
          <cell r="M1597">
            <v>436809</v>
          </cell>
          <cell r="N1597">
            <v>566773</v>
          </cell>
          <cell r="O1597">
            <v>88</v>
          </cell>
          <cell r="P1597" t="str">
            <v>NZ</v>
          </cell>
          <cell r="Q1597" t="str">
            <v>NZ 36809 66773</v>
          </cell>
        </row>
        <row r="1598">
          <cell r="D1598">
            <v>456.2</v>
          </cell>
          <cell r="E1598" t="str">
            <v>B/H No. 2</v>
          </cell>
          <cell r="F1598" t="str">
            <v>Monitoring</v>
          </cell>
          <cell r="G1598" t="str">
            <v>North East</v>
          </cell>
          <cell r="H1598" t="str">
            <v>South Tyneside</v>
          </cell>
          <cell r="I1598" t="str">
            <v>Monitoring</v>
          </cell>
          <cell r="J1598" t="str">
            <v>Hazard H1844</v>
          </cell>
          <cell r="K1598">
            <v>36774</v>
          </cell>
          <cell r="M1598">
            <v>436809</v>
          </cell>
          <cell r="N1598">
            <v>566773</v>
          </cell>
          <cell r="O1598">
            <v>88</v>
          </cell>
          <cell r="P1598" t="str">
            <v>NZ</v>
          </cell>
          <cell r="Q1598" t="str">
            <v>NZ 36809 66773</v>
          </cell>
        </row>
        <row r="1599">
          <cell r="D1599">
            <v>456.3</v>
          </cell>
          <cell r="E1599" t="str">
            <v>B/H No. 3</v>
          </cell>
          <cell r="F1599" t="str">
            <v>Monitoring</v>
          </cell>
          <cell r="G1599" t="str">
            <v>North East</v>
          </cell>
          <cell r="H1599" t="str">
            <v>South Tyneside</v>
          </cell>
          <cell r="I1599" t="str">
            <v>Monitoring</v>
          </cell>
          <cell r="J1599" t="str">
            <v>Hazard H1844</v>
          </cell>
          <cell r="K1599">
            <v>36774</v>
          </cell>
          <cell r="M1599">
            <v>436809</v>
          </cell>
          <cell r="N1599">
            <v>566773</v>
          </cell>
          <cell r="O1599">
            <v>88</v>
          </cell>
          <cell r="P1599" t="str">
            <v>NZ</v>
          </cell>
          <cell r="Q1599" t="str">
            <v>NZ 36809 66773</v>
          </cell>
        </row>
        <row r="1600">
          <cell r="D1600">
            <v>131.1</v>
          </cell>
          <cell r="E1600" t="str">
            <v>Shaft</v>
          </cell>
          <cell r="F1600" t="str">
            <v>Monitoring</v>
          </cell>
          <cell r="G1600" t="str">
            <v>West Midlands</v>
          </cell>
          <cell r="H1600" t="str">
            <v>North Warwickshire</v>
          </cell>
          <cell r="I1600" t="str">
            <v>Monitoring</v>
          </cell>
          <cell r="J1600" t="str">
            <v>Hazard H454</v>
          </cell>
          <cell r="K1600">
            <v>35034</v>
          </cell>
          <cell r="L1600" t="str">
            <v>466298-008</v>
          </cell>
          <cell r="M1600">
            <v>426618</v>
          </cell>
          <cell r="N1600">
            <v>298417</v>
          </cell>
          <cell r="O1600">
            <v>140</v>
          </cell>
          <cell r="P1600" t="str">
            <v>SP</v>
          </cell>
          <cell r="Q1600" t="str">
            <v>SP 26618 98417</v>
          </cell>
        </row>
        <row r="1601">
          <cell r="D1601">
            <v>623.1</v>
          </cell>
          <cell r="E1601" t="str">
            <v>Top High Main B/H</v>
          </cell>
          <cell r="F1601" t="str">
            <v>Monitoring</v>
          </cell>
          <cell r="G1601" t="str">
            <v>North East</v>
          </cell>
          <cell r="H1601" t="str">
            <v>South Tyneside</v>
          </cell>
          <cell r="I1601" t="str">
            <v>Monitoring</v>
          </cell>
          <cell r="J1601" t="str">
            <v>Area Rising Minewater</v>
          </cell>
          <cell r="K1601">
            <v>37802</v>
          </cell>
          <cell r="M1601">
            <v>427910</v>
          </cell>
          <cell r="N1601">
            <v>558470</v>
          </cell>
          <cell r="O1601">
            <v>88</v>
          </cell>
          <cell r="P1601" t="str">
            <v>NZ</v>
          </cell>
          <cell r="Q1601" t="str">
            <v>NZ 27910 58470</v>
          </cell>
        </row>
        <row r="1602">
          <cell r="D1602">
            <v>72.099999999999994</v>
          </cell>
          <cell r="E1602" t="str">
            <v>Shaft</v>
          </cell>
          <cell r="F1602" t="str">
            <v>Monitoring</v>
          </cell>
          <cell r="G1602" t="str">
            <v>Yorkshire</v>
          </cell>
          <cell r="H1602" t="str">
            <v>Yorkshire Zone 1</v>
          </cell>
          <cell r="I1602" t="str">
            <v>Monitoring</v>
          </cell>
          <cell r="J1602" t="str">
            <v>Cars</v>
          </cell>
          <cell r="K1602">
            <v>34608</v>
          </cell>
          <cell r="L1602" t="str">
            <v>427412-001</v>
          </cell>
          <cell r="M1602">
            <v>427012</v>
          </cell>
          <cell r="N1602">
            <v>412781</v>
          </cell>
          <cell r="O1602">
            <v>110</v>
          </cell>
          <cell r="P1602" t="str">
            <v>SE</v>
          </cell>
          <cell r="Q1602" t="str">
            <v>SE 27012 12781</v>
          </cell>
        </row>
        <row r="1603">
          <cell r="D1603">
            <v>372.1</v>
          </cell>
          <cell r="E1603" t="str">
            <v>B/H</v>
          </cell>
          <cell r="F1603" t="str">
            <v>Monitoring</v>
          </cell>
          <cell r="G1603" t="str">
            <v>North East</v>
          </cell>
          <cell r="H1603" t="str">
            <v>Coquet</v>
          </cell>
          <cell r="I1603" t="str">
            <v>Monitoring</v>
          </cell>
          <cell r="J1603" t="str">
            <v>Area Rising Minewater</v>
          </cell>
          <cell r="K1603">
            <v>36251</v>
          </cell>
          <cell r="M1603">
            <v>421760</v>
          </cell>
          <cell r="N1603">
            <v>610330</v>
          </cell>
          <cell r="O1603">
            <v>81</v>
          </cell>
          <cell r="P1603" t="str">
            <v>NU</v>
          </cell>
          <cell r="Q1603" t="str">
            <v>NU 21760 10330</v>
          </cell>
        </row>
        <row r="1604">
          <cell r="D1604">
            <v>767.1</v>
          </cell>
          <cell r="E1604" t="str">
            <v>EA Borehole possibly to High Main</v>
          </cell>
          <cell r="F1604" t="str">
            <v>Monitoring</v>
          </cell>
          <cell r="G1604" t="str">
            <v>North East</v>
          </cell>
          <cell r="H1604" t="str">
            <v>North Tyneside</v>
          </cell>
          <cell r="I1604" t="str">
            <v>Monitoring</v>
          </cell>
          <cell r="J1604" t="str">
            <v>Area Rising</v>
          </cell>
          <cell r="K1604">
            <v>40567</v>
          </cell>
          <cell r="M1604">
            <v>427755</v>
          </cell>
          <cell r="N1604">
            <v>563886</v>
          </cell>
          <cell r="O1604">
            <v>88</v>
          </cell>
          <cell r="P1604" t="str">
            <v>NZ</v>
          </cell>
          <cell r="Q1604" t="str">
            <v>NZ 27755 63886</v>
          </cell>
        </row>
        <row r="1605">
          <cell r="D1605">
            <v>278.3</v>
          </cell>
          <cell r="E1605" t="str">
            <v>High Main Borehole 4</v>
          </cell>
          <cell r="F1605" t="str">
            <v>Monitoring</v>
          </cell>
          <cell r="G1605" t="str">
            <v>North East</v>
          </cell>
          <cell r="H1605" t="str">
            <v>North Tyneside</v>
          </cell>
          <cell r="I1605" t="str">
            <v>Public Safety</v>
          </cell>
          <cell r="J1605" t="str">
            <v>Hazard H1095</v>
          </cell>
          <cell r="K1605">
            <v>35977</v>
          </cell>
          <cell r="M1605">
            <v>433323</v>
          </cell>
          <cell r="N1605">
            <v>569416</v>
          </cell>
          <cell r="O1605">
            <v>88</v>
          </cell>
          <cell r="P1605" t="str">
            <v>NZ</v>
          </cell>
          <cell r="Q1605" t="str">
            <v>NZ 33323 69416</v>
          </cell>
        </row>
        <row r="1606">
          <cell r="D1606">
            <v>278.39999999999998</v>
          </cell>
          <cell r="E1606" t="str">
            <v>High Main Borehole 5</v>
          </cell>
          <cell r="F1606" t="str">
            <v>Monitoring</v>
          </cell>
          <cell r="G1606" t="str">
            <v>North East</v>
          </cell>
          <cell r="H1606" t="str">
            <v>North Tyneside</v>
          </cell>
          <cell r="I1606" t="str">
            <v>Public Safety</v>
          </cell>
          <cell r="J1606" t="str">
            <v>Hazard H1095</v>
          </cell>
          <cell r="K1606">
            <v>35977</v>
          </cell>
          <cell r="M1606">
            <v>433380</v>
          </cell>
          <cell r="N1606">
            <v>569414</v>
          </cell>
          <cell r="O1606">
            <v>88</v>
          </cell>
          <cell r="P1606" t="str">
            <v>NZ</v>
          </cell>
          <cell r="Q1606" t="str">
            <v>NZ 33380 69414</v>
          </cell>
        </row>
        <row r="1607">
          <cell r="D1607">
            <v>278.5</v>
          </cell>
          <cell r="E1607" t="str">
            <v>High Main Intake B/H (6:7:9)</v>
          </cell>
          <cell r="F1607" t="str">
            <v>Monitoring</v>
          </cell>
          <cell r="G1607" t="str">
            <v>North East</v>
          </cell>
          <cell r="H1607" t="str">
            <v>North Tyneside</v>
          </cell>
          <cell r="I1607" t="str">
            <v>Public Safety</v>
          </cell>
          <cell r="J1607" t="str">
            <v>Hazard H1095</v>
          </cell>
          <cell r="K1607">
            <v>35977</v>
          </cell>
          <cell r="M1607">
            <v>433441</v>
          </cell>
          <cell r="N1607">
            <v>569736</v>
          </cell>
          <cell r="O1607">
            <v>88</v>
          </cell>
          <cell r="P1607" t="str">
            <v>NZ</v>
          </cell>
          <cell r="Q1607" t="str">
            <v>NZ 33441 69736</v>
          </cell>
        </row>
        <row r="1608">
          <cell r="D1608">
            <v>278.60000000000002</v>
          </cell>
          <cell r="E1608" t="str">
            <v>High Main Borehole 8</v>
          </cell>
          <cell r="F1608" t="str">
            <v>Monitoring</v>
          </cell>
          <cell r="G1608" t="str">
            <v>North East</v>
          </cell>
          <cell r="H1608" t="str">
            <v>North Tyneside</v>
          </cell>
          <cell r="I1608" t="str">
            <v>Public Safety</v>
          </cell>
          <cell r="J1608" t="str">
            <v>Hazard H1095</v>
          </cell>
          <cell r="K1608">
            <v>35977</v>
          </cell>
          <cell r="M1608">
            <v>433450</v>
          </cell>
          <cell r="N1608">
            <v>569727</v>
          </cell>
          <cell r="O1608">
            <v>88</v>
          </cell>
          <cell r="P1608" t="str">
            <v>NZ</v>
          </cell>
          <cell r="Q1608" t="str">
            <v>NZ 33450 69727</v>
          </cell>
        </row>
        <row r="1609">
          <cell r="D1609">
            <v>278.7</v>
          </cell>
          <cell r="E1609" t="str">
            <v>Fill Borehole</v>
          </cell>
          <cell r="F1609" t="str">
            <v>Monitoring</v>
          </cell>
          <cell r="G1609" t="str">
            <v>North East</v>
          </cell>
          <cell r="H1609" t="str">
            <v>North Tyneside</v>
          </cell>
          <cell r="I1609" t="str">
            <v>Public Safety</v>
          </cell>
          <cell r="J1609" t="str">
            <v>Hazard H1095</v>
          </cell>
          <cell r="K1609">
            <v>35977</v>
          </cell>
          <cell r="M1609">
            <v>433363</v>
          </cell>
          <cell r="N1609">
            <v>569454</v>
          </cell>
          <cell r="O1609">
            <v>88</v>
          </cell>
          <cell r="P1609" t="str">
            <v>NZ</v>
          </cell>
          <cell r="Q1609" t="str">
            <v>NZ 33363 69454</v>
          </cell>
        </row>
        <row r="1610">
          <cell r="D1610">
            <v>385.1</v>
          </cell>
          <cell r="E1610" t="str">
            <v>Engine Shaft</v>
          </cell>
          <cell r="F1610" t="str">
            <v>Monitoring</v>
          </cell>
          <cell r="G1610" t="str">
            <v>North East</v>
          </cell>
          <cell r="H1610" t="str">
            <v>Gaunless Valley</v>
          </cell>
          <cell r="I1610" t="str">
            <v>Monitoring</v>
          </cell>
          <cell r="J1610" t="str">
            <v>Area Rising Minewater</v>
          </cell>
          <cell r="K1610">
            <v>36251</v>
          </cell>
          <cell r="L1610" t="str">
            <v>419527-019</v>
          </cell>
          <cell r="M1610">
            <v>419697</v>
          </cell>
          <cell r="N1610">
            <v>527105</v>
          </cell>
          <cell r="O1610">
            <v>92</v>
          </cell>
          <cell r="P1610" t="str">
            <v>NZ</v>
          </cell>
          <cell r="Q1610" t="str">
            <v>NZ 19697 27105</v>
          </cell>
        </row>
        <row r="1611">
          <cell r="D1611">
            <v>385.2</v>
          </cell>
          <cell r="E1611" t="str">
            <v>St. Helens Drain</v>
          </cell>
          <cell r="F1611" t="str">
            <v>Monitoring</v>
          </cell>
          <cell r="G1611" t="str">
            <v>North East</v>
          </cell>
          <cell r="H1611" t="str">
            <v>Gaunless Valley</v>
          </cell>
          <cell r="I1611" t="str">
            <v>Monitoring</v>
          </cell>
          <cell r="J1611" t="str">
            <v>Area Rising Minewater</v>
          </cell>
          <cell r="K1611">
            <v>36251</v>
          </cell>
          <cell r="M1611">
            <v>419872</v>
          </cell>
          <cell r="N1611">
            <v>526928</v>
          </cell>
          <cell r="O1611">
            <v>92</v>
          </cell>
          <cell r="P1611" t="str">
            <v>NZ</v>
          </cell>
          <cell r="Q1611" t="str">
            <v>NZ 19872 26928</v>
          </cell>
        </row>
        <row r="1612">
          <cell r="D1612">
            <v>385.3</v>
          </cell>
          <cell r="E1612" t="str">
            <v>Tindale Shaft</v>
          </cell>
          <cell r="F1612" t="str">
            <v>Monitoring</v>
          </cell>
          <cell r="G1612" t="str">
            <v>North East</v>
          </cell>
          <cell r="H1612" t="str">
            <v>Gaunless Valley</v>
          </cell>
          <cell r="I1612" t="str">
            <v>Monitoring</v>
          </cell>
          <cell r="J1612" t="str">
            <v>Area Rising Minewater</v>
          </cell>
          <cell r="K1612">
            <v>36251</v>
          </cell>
          <cell r="L1612" t="str">
            <v>419526-001</v>
          </cell>
          <cell r="M1612">
            <v>419643</v>
          </cell>
          <cell r="N1612">
            <v>526982</v>
          </cell>
          <cell r="O1612">
            <v>92</v>
          </cell>
          <cell r="P1612" t="str">
            <v>NZ</v>
          </cell>
          <cell r="Q1612" t="str">
            <v>NZ 19643 26982</v>
          </cell>
        </row>
        <row r="1613">
          <cell r="D1613">
            <v>385.4</v>
          </cell>
          <cell r="E1613" t="str">
            <v>Tindale Drain</v>
          </cell>
          <cell r="F1613" t="str">
            <v>Monitoring</v>
          </cell>
          <cell r="G1613" t="str">
            <v>North East</v>
          </cell>
          <cell r="H1613" t="str">
            <v>Gaunless Valley</v>
          </cell>
          <cell r="I1613" t="str">
            <v>Monitoring</v>
          </cell>
          <cell r="J1613" t="str">
            <v>Area Rising Minewater</v>
          </cell>
          <cell r="K1613">
            <v>36251</v>
          </cell>
          <cell r="M1613">
            <v>419872</v>
          </cell>
          <cell r="N1613">
            <v>526928</v>
          </cell>
          <cell r="O1613">
            <v>92</v>
          </cell>
          <cell r="P1613" t="str">
            <v>NZ</v>
          </cell>
          <cell r="Q1613" t="str">
            <v>NZ 19872 26928</v>
          </cell>
        </row>
        <row r="1614">
          <cell r="D1614">
            <v>385.5</v>
          </cell>
          <cell r="E1614" t="str">
            <v>Inlet to treatment scheme</v>
          </cell>
          <cell r="F1614" t="str">
            <v>Monitoring</v>
          </cell>
          <cell r="G1614" t="str">
            <v>North East</v>
          </cell>
          <cell r="H1614" t="str">
            <v>Gaunless Valley</v>
          </cell>
          <cell r="I1614" t="str">
            <v>Monitoring</v>
          </cell>
          <cell r="J1614" t="str">
            <v>Area Rising Minewater</v>
          </cell>
          <cell r="K1614">
            <v>36251</v>
          </cell>
          <cell r="M1614">
            <v>419872</v>
          </cell>
          <cell r="N1614">
            <v>526928</v>
          </cell>
          <cell r="O1614">
            <v>92</v>
          </cell>
          <cell r="P1614" t="str">
            <v>NZ</v>
          </cell>
          <cell r="Q1614" t="str">
            <v>NZ 19872 26928</v>
          </cell>
        </row>
        <row r="1615">
          <cell r="D1615">
            <v>509.1</v>
          </cell>
          <cell r="E1615" t="str">
            <v>Brithdir B/H</v>
          </cell>
          <cell r="F1615" t="str">
            <v>Monitoring</v>
          </cell>
          <cell r="G1615" t="str">
            <v>South Wales</v>
          </cell>
          <cell r="H1615" t="str">
            <v>Ebbw Vale</v>
          </cell>
          <cell r="I1615" t="str">
            <v>Monitoring</v>
          </cell>
          <cell r="J1615" t="str">
            <v>Area Rising Minewater</v>
          </cell>
          <cell r="K1615">
            <v>37035</v>
          </cell>
          <cell r="M1615">
            <v>322609</v>
          </cell>
          <cell r="N1615">
            <v>202099</v>
          </cell>
          <cell r="O1615">
            <v>171</v>
          </cell>
          <cell r="P1615" t="str">
            <v>SO</v>
          </cell>
          <cell r="Q1615" t="str">
            <v>SO 22609 02099</v>
          </cell>
        </row>
        <row r="1616">
          <cell r="D1616">
            <v>411.1</v>
          </cell>
          <cell r="E1616" t="str">
            <v>Drift Vent</v>
          </cell>
          <cell r="F1616" t="str">
            <v>Monitoring</v>
          </cell>
          <cell r="G1616" t="str">
            <v>East Midlands</v>
          </cell>
          <cell r="H1616" t="str">
            <v>South Derbyshire</v>
          </cell>
          <cell r="I1616" t="str">
            <v>Monitoring</v>
          </cell>
          <cell r="J1616" t="str">
            <v>Area Mine Gas Investigation</v>
          </cell>
          <cell r="K1616">
            <v>36373</v>
          </cell>
          <cell r="M1616">
            <v>428478</v>
          </cell>
          <cell r="N1616">
            <v>322070</v>
          </cell>
          <cell r="O1616">
            <v>128</v>
          </cell>
          <cell r="P1616" t="str">
            <v>SK</v>
          </cell>
          <cell r="Q1616" t="str">
            <v>SK 28478 22070</v>
          </cell>
        </row>
        <row r="1617">
          <cell r="D1617">
            <v>516.1</v>
          </cell>
          <cell r="E1617" t="str">
            <v>Piper B/H</v>
          </cell>
          <cell r="F1617" t="str">
            <v>Monitoring</v>
          </cell>
          <cell r="G1617" t="str">
            <v>East Midlands</v>
          </cell>
          <cell r="H1617" t="str">
            <v>Lower Erewash Valley</v>
          </cell>
          <cell r="I1617" t="str">
            <v>Monitoring</v>
          </cell>
          <cell r="J1617" t="str">
            <v>Area Rising Minewater</v>
          </cell>
          <cell r="K1617">
            <v>37092</v>
          </cell>
          <cell r="M1617">
            <v>442603</v>
          </cell>
          <cell r="N1617">
            <v>342404</v>
          </cell>
          <cell r="O1617">
            <v>129</v>
          </cell>
          <cell r="P1617" t="str">
            <v>SK</v>
          </cell>
          <cell r="Q1617" t="str">
            <v>SK 42603 42404</v>
          </cell>
        </row>
        <row r="1618">
          <cell r="D1618">
            <v>440.1</v>
          </cell>
          <cell r="E1618" t="str">
            <v xml:space="preserve">Outflow </v>
          </cell>
          <cell r="F1618" t="str">
            <v>Monitoring</v>
          </cell>
          <cell r="G1618" t="str">
            <v>East Midlands</v>
          </cell>
          <cell r="H1618" t="str">
            <v>Leicestershire</v>
          </cell>
          <cell r="I1618" t="str">
            <v>Design Mine Water Treatment</v>
          </cell>
          <cell r="J1618" t="str">
            <v>Area Rising Minewater</v>
          </cell>
          <cell r="K1618">
            <v>36651</v>
          </cell>
          <cell r="M1618">
            <v>438466</v>
          </cell>
          <cell r="N1618">
            <v>320481</v>
          </cell>
          <cell r="O1618">
            <v>128</v>
          </cell>
          <cell r="P1618" t="str">
            <v>SK</v>
          </cell>
          <cell r="Q1618" t="str">
            <v>SK 38466 20481</v>
          </cell>
        </row>
        <row r="1619">
          <cell r="D1619">
            <v>73.099999999999994</v>
          </cell>
          <cell r="E1619" t="str">
            <v>Shaft</v>
          </cell>
          <cell r="F1619" t="str">
            <v>Monitoring</v>
          </cell>
          <cell r="G1619" t="str">
            <v>East Midlands</v>
          </cell>
          <cell r="H1619" t="str">
            <v>North Nottinghamshire</v>
          </cell>
          <cell r="I1619" t="str">
            <v>Monitoring</v>
          </cell>
          <cell r="J1619" t="str">
            <v>Cars</v>
          </cell>
          <cell r="K1619">
            <v>34608</v>
          </cell>
          <cell r="L1619" t="str">
            <v>455378-001</v>
          </cell>
          <cell r="M1619">
            <v>455200</v>
          </cell>
          <cell r="N1619">
            <v>378477</v>
          </cell>
          <cell r="O1619">
            <v>120</v>
          </cell>
          <cell r="P1619" t="str">
            <v>SK</v>
          </cell>
          <cell r="Q1619" t="str">
            <v>SK 55200 78477</v>
          </cell>
        </row>
        <row r="1620">
          <cell r="D1620">
            <v>523.1</v>
          </cell>
          <cell r="E1620" t="str">
            <v>Hutton Fan Drift</v>
          </cell>
          <cell r="F1620" t="str">
            <v>Monitoring</v>
          </cell>
          <cell r="G1620" t="str">
            <v>North East</v>
          </cell>
          <cell r="H1620" t="str">
            <v>West Of Wear</v>
          </cell>
          <cell r="I1620" t="str">
            <v>Monitoring</v>
          </cell>
          <cell r="J1620" t="str">
            <v>Hazard</v>
          </cell>
          <cell r="K1620">
            <v>37173</v>
          </cell>
          <cell r="L1620" t="str">
            <v>418536-007 or 418536-004</v>
          </cell>
          <cell r="M1620">
            <v>418210</v>
          </cell>
          <cell r="N1620">
            <v>536360</v>
          </cell>
          <cell r="O1620">
            <v>92</v>
          </cell>
          <cell r="P1620" t="str">
            <v>NZ</v>
          </cell>
          <cell r="Q1620" t="str">
            <v>NZ 18210 36360</v>
          </cell>
        </row>
        <row r="1621">
          <cell r="D1621">
            <v>382.1</v>
          </cell>
          <cell r="E1621" t="str">
            <v>Raw Mine Water</v>
          </cell>
          <cell r="F1621" t="str">
            <v>Passive</v>
          </cell>
          <cell r="G1621" t="str">
            <v>North East</v>
          </cell>
          <cell r="H1621" t="str">
            <v>West Of Wear Mid Durham</v>
          </cell>
          <cell r="I1621" t="str">
            <v>Monitoring</v>
          </cell>
          <cell r="J1621" t="str">
            <v>Area Rising Minewater</v>
          </cell>
          <cell r="K1621">
            <v>36251</v>
          </cell>
          <cell r="M1621">
            <v>414785</v>
          </cell>
          <cell r="N1621">
            <v>551565</v>
          </cell>
          <cell r="O1621">
            <v>88</v>
          </cell>
          <cell r="P1621" t="str">
            <v>NZ</v>
          </cell>
          <cell r="Q1621" t="str">
            <v>NZ 14785 51565</v>
          </cell>
        </row>
        <row r="1622">
          <cell r="D1622">
            <v>382.2</v>
          </cell>
          <cell r="E1622" t="str">
            <v>Settlement Pond 1 Outflow</v>
          </cell>
          <cell r="F1622" t="str">
            <v>Passive</v>
          </cell>
          <cell r="G1622" t="str">
            <v>North East</v>
          </cell>
          <cell r="H1622" t="str">
            <v>West Of Wear Mid Durham</v>
          </cell>
          <cell r="I1622" t="str">
            <v>Monitoring</v>
          </cell>
          <cell r="J1622" t="str">
            <v>Area Rising Minewater</v>
          </cell>
          <cell r="K1622">
            <v>36251</v>
          </cell>
          <cell r="M1622">
            <v>414710</v>
          </cell>
          <cell r="N1622">
            <v>551450</v>
          </cell>
          <cell r="O1622">
            <v>88</v>
          </cell>
          <cell r="P1622" t="str">
            <v>NZ</v>
          </cell>
          <cell r="Q1622" t="str">
            <v>NZ 14710 51450</v>
          </cell>
        </row>
        <row r="1623">
          <cell r="D1623">
            <v>382.3</v>
          </cell>
          <cell r="E1623" t="str">
            <v>Settlement Pond 2 Outflow</v>
          </cell>
          <cell r="F1623" t="str">
            <v>Passive</v>
          </cell>
          <cell r="G1623" t="str">
            <v>North East</v>
          </cell>
          <cell r="H1623" t="str">
            <v>West Of Wear Mid Durham</v>
          </cell>
          <cell r="I1623" t="str">
            <v>Monitoring</v>
          </cell>
          <cell r="J1623" t="str">
            <v>Area Rising Minewater</v>
          </cell>
          <cell r="K1623">
            <v>36251</v>
          </cell>
          <cell r="M1623">
            <v>414740</v>
          </cell>
          <cell r="N1623">
            <v>551435</v>
          </cell>
          <cell r="O1623">
            <v>88</v>
          </cell>
          <cell r="P1623" t="str">
            <v>NZ</v>
          </cell>
          <cell r="Q1623" t="str">
            <v>NZ 14740 51435</v>
          </cell>
        </row>
        <row r="1624">
          <cell r="D1624">
            <v>382.4</v>
          </cell>
          <cell r="E1624" t="str">
            <v>Consented Discharge</v>
          </cell>
          <cell r="F1624" t="str">
            <v>Passive</v>
          </cell>
          <cell r="G1624" t="str">
            <v>North East</v>
          </cell>
          <cell r="H1624" t="str">
            <v>West Of Wear Mid Durham</v>
          </cell>
          <cell r="I1624" t="str">
            <v>Monitoring</v>
          </cell>
          <cell r="J1624" t="str">
            <v>Area Rising Minewater</v>
          </cell>
          <cell r="K1624">
            <v>36251</v>
          </cell>
          <cell r="M1624">
            <v>414695</v>
          </cell>
          <cell r="N1624">
            <v>551375</v>
          </cell>
          <cell r="O1624">
            <v>88</v>
          </cell>
          <cell r="P1624" t="str">
            <v>NZ</v>
          </cell>
          <cell r="Q1624" t="str">
            <v>NZ 14695 51375</v>
          </cell>
        </row>
        <row r="1625">
          <cell r="D1625">
            <v>382.5</v>
          </cell>
          <cell r="E1625" t="str">
            <v>Upstream</v>
          </cell>
          <cell r="F1625" t="str">
            <v>Passive</v>
          </cell>
          <cell r="G1625" t="str">
            <v>North East</v>
          </cell>
          <cell r="H1625" t="str">
            <v>West Of Wear Mid Durham</v>
          </cell>
          <cell r="I1625" t="str">
            <v>Monitoring</v>
          </cell>
          <cell r="J1625" t="str">
            <v>Area Rising Minewater</v>
          </cell>
          <cell r="K1625">
            <v>36251</v>
          </cell>
          <cell r="O1625">
            <v>88</v>
          </cell>
          <cell r="P1625" t="str">
            <v>NZ</v>
          </cell>
        </row>
        <row r="1626">
          <cell r="D1626">
            <v>382.6</v>
          </cell>
          <cell r="E1626" t="str">
            <v>Downstream</v>
          </cell>
          <cell r="F1626" t="str">
            <v>Passive</v>
          </cell>
          <cell r="G1626" t="str">
            <v>North East</v>
          </cell>
          <cell r="H1626" t="str">
            <v>West Of Wear Mid Durham</v>
          </cell>
          <cell r="I1626" t="str">
            <v>Monitoring</v>
          </cell>
          <cell r="J1626" t="str">
            <v>Area Rising Minewater</v>
          </cell>
          <cell r="K1626">
            <v>36251</v>
          </cell>
          <cell r="O1626">
            <v>88</v>
          </cell>
          <cell r="P1626" t="str">
            <v>NZ</v>
          </cell>
        </row>
        <row r="1627">
          <cell r="D1627">
            <v>461.1</v>
          </cell>
          <cell r="E1627" t="str">
            <v>Shaft 7</v>
          </cell>
          <cell r="F1627" t="str">
            <v>Monitoring</v>
          </cell>
          <cell r="G1627" t="str">
            <v>Yorkshire</v>
          </cell>
          <cell r="H1627" t="str">
            <v>Yorkshire Zone 8</v>
          </cell>
          <cell r="I1627" t="str">
            <v>Monitoring</v>
          </cell>
          <cell r="J1627" t="str">
            <v>Hazard H2164</v>
          </cell>
          <cell r="K1627">
            <v>36773</v>
          </cell>
          <cell r="L1627" t="str">
            <v>433430-010</v>
          </cell>
          <cell r="M1627">
            <v>433208</v>
          </cell>
          <cell r="N1627">
            <v>430017</v>
          </cell>
          <cell r="O1627">
            <v>104</v>
          </cell>
          <cell r="P1627" t="str">
            <v>SE</v>
          </cell>
          <cell r="Q1627" t="str">
            <v>SE 33208 30017</v>
          </cell>
        </row>
        <row r="1628">
          <cell r="D1628">
            <v>461.2</v>
          </cell>
          <cell r="E1628" t="str">
            <v>Shaft 7A</v>
          </cell>
          <cell r="F1628" t="str">
            <v>Monitoring</v>
          </cell>
          <cell r="G1628" t="str">
            <v>Yorkshire</v>
          </cell>
          <cell r="H1628" t="str">
            <v>Yorkshire Zone 8</v>
          </cell>
          <cell r="I1628" t="str">
            <v>Monitoring</v>
          </cell>
          <cell r="J1628" t="str">
            <v>Hazard H2164</v>
          </cell>
          <cell r="K1628">
            <v>36773</v>
          </cell>
          <cell r="L1628" t="str">
            <v>433430-011</v>
          </cell>
          <cell r="M1628">
            <v>433208</v>
          </cell>
          <cell r="N1628">
            <v>430001</v>
          </cell>
          <cell r="O1628">
            <v>104</v>
          </cell>
          <cell r="P1628" t="str">
            <v>SE</v>
          </cell>
          <cell r="Q1628" t="str">
            <v>SE 33208 30001</v>
          </cell>
        </row>
        <row r="1629">
          <cell r="D1629">
            <v>461.3</v>
          </cell>
          <cell r="E1629" t="str">
            <v>M/H 8</v>
          </cell>
          <cell r="F1629" t="str">
            <v>Monitoring</v>
          </cell>
          <cell r="G1629" t="str">
            <v>Yorkshire</v>
          </cell>
          <cell r="H1629" t="str">
            <v>Yorkshire Zone 8</v>
          </cell>
          <cell r="I1629" t="str">
            <v>Monitoring</v>
          </cell>
          <cell r="J1629" t="str">
            <v>Hazard H2164</v>
          </cell>
          <cell r="K1629">
            <v>36773</v>
          </cell>
          <cell r="L1629" t="str">
            <v>433430-009</v>
          </cell>
          <cell r="M1629">
            <v>433222</v>
          </cell>
          <cell r="N1629">
            <v>430041</v>
          </cell>
          <cell r="O1629">
            <v>104</v>
          </cell>
          <cell r="P1629" t="str">
            <v>SE</v>
          </cell>
          <cell r="Q1629" t="str">
            <v>SE 33222 30041</v>
          </cell>
        </row>
        <row r="1630">
          <cell r="D1630">
            <v>461.4</v>
          </cell>
          <cell r="E1630" t="str">
            <v>M/H 9</v>
          </cell>
          <cell r="F1630" t="str">
            <v>Monitoring</v>
          </cell>
          <cell r="G1630" t="str">
            <v>Yorkshire</v>
          </cell>
          <cell r="H1630" t="str">
            <v>Yorkshire Zone 8</v>
          </cell>
          <cell r="I1630" t="str">
            <v>Monitoring</v>
          </cell>
          <cell r="J1630" t="str">
            <v>Hazard H2164</v>
          </cell>
          <cell r="K1630">
            <v>36773</v>
          </cell>
          <cell r="L1630" t="str">
            <v>433430-001</v>
          </cell>
          <cell r="M1630">
            <v>433231</v>
          </cell>
          <cell r="N1630">
            <v>430063</v>
          </cell>
          <cell r="O1630">
            <v>104</v>
          </cell>
          <cell r="P1630" t="str">
            <v>SE</v>
          </cell>
          <cell r="Q1630" t="str">
            <v>SE 33231 30063</v>
          </cell>
        </row>
        <row r="1631">
          <cell r="D1631">
            <v>460.1</v>
          </cell>
          <cell r="E1631" t="str">
            <v>Entrance</v>
          </cell>
          <cell r="F1631" t="str">
            <v>Monitoring</v>
          </cell>
          <cell r="G1631" t="str">
            <v>Yorkshire</v>
          </cell>
          <cell r="H1631" t="str">
            <v>Yorkshire Zone 8</v>
          </cell>
          <cell r="I1631" t="str">
            <v>Monitoring</v>
          </cell>
          <cell r="J1631" t="str">
            <v>Hazard E838</v>
          </cell>
          <cell r="K1631">
            <v>36563</v>
          </cell>
          <cell r="L1631" t="str">
            <v>433430-006</v>
          </cell>
          <cell r="M1631">
            <v>433256</v>
          </cell>
          <cell r="N1631">
            <v>430156</v>
          </cell>
          <cell r="O1631">
            <v>104</v>
          </cell>
          <cell r="P1631" t="str">
            <v>SE</v>
          </cell>
          <cell r="Q1631" t="str">
            <v>SE 33256 30156</v>
          </cell>
        </row>
        <row r="1632">
          <cell r="D1632">
            <v>74.099999999999994</v>
          </cell>
          <cell r="E1632" t="str">
            <v>Old Pumping Shaft</v>
          </cell>
          <cell r="F1632" t="str">
            <v>Monitoring</v>
          </cell>
          <cell r="G1632" t="str">
            <v>Yorkshire</v>
          </cell>
          <cell r="H1632" t="str">
            <v>Yorkshire Zone 5</v>
          </cell>
          <cell r="I1632" t="str">
            <v>Monitoring</v>
          </cell>
          <cell r="J1632" t="str">
            <v>Cars</v>
          </cell>
          <cell r="K1632">
            <v>34608</v>
          </cell>
          <cell r="L1632" t="str">
            <v>432404-003</v>
          </cell>
          <cell r="M1632">
            <v>432242</v>
          </cell>
          <cell r="N1632">
            <v>404138</v>
          </cell>
          <cell r="O1632">
            <v>110</v>
          </cell>
          <cell r="P1632" t="str">
            <v>SE</v>
          </cell>
          <cell r="Q1632" t="str">
            <v>SE 32242 04138</v>
          </cell>
        </row>
        <row r="1633">
          <cell r="D1633">
            <v>74.2</v>
          </cell>
          <cell r="E1633" t="str">
            <v>Silkstone Shaft</v>
          </cell>
          <cell r="F1633" t="str">
            <v>Pumped Passive</v>
          </cell>
          <cell r="G1633" t="str">
            <v>Yorkshire</v>
          </cell>
          <cell r="H1633" t="str">
            <v>Yorkshire Zone 5</v>
          </cell>
          <cell r="I1633" t="str">
            <v>Monitoring</v>
          </cell>
          <cell r="J1633" t="str">
            <v>Cars</v>
          </cell>
          <cell r="K1633">
            <v>34608</v>
          </cell>
          <cell r="L1633" t="str">
            <v>432404-006</v>
          </cell>
          <cell r="M1633">
            <v>432200</v>
          </cell>
          <cell r="N1633">
            <v>404151</v>
          </cell>
          <cell r="O1633">
            <v>110</v>
          </cell>
          <cell r="P1633" t="str">
            <v>SE</v>
          </cell>
          <cell r="Q1633" t="str">
            <v>SE 32200 04151</v>
          </cell>
        </row>
        <row r="1634">
          <cell r="D1634">
            <v>74.3</v>
          </cell>
          <cell r="E1634" t="str">
            <v>Flockton Shaft</v>
          </cell>
          <cell r="F1634" t="str">
            <v>Monitoring</v>
          </cell>
          <cell r="G1634" t="str">
            <v>Yorkshire</v>
          </cell>
          <cell r="H1634" t="str">
            <v>Yorkshire Zone 5</v>
          </cell>
          <cell r="I1634" t="str">
            <v>Monitoring</v>
          </cell>
          <cell r="J1634" t="str">
            <v>Cars</v>
          </cell>
          <cell r="K1634">
            <v>34608</v>
          </cell>
          <cell r="L1634" t="str">
            <v>432404-007</v>
          </cell>
          <cell r="M1634">
            <v>432190</v>
          </cell>
          <cell r="N1634">
            <v>404139</v>
          </cell>
          <cell r="O1634">
            <v>110</v>
          </cell>
          <cell r="P1634" t="str">
            <v>SE</v>
          </cell>
          <cell r="Q1634" t="str">
            <v>SE 32190 04139</v>
          </cell>
        </row>
        <row r="1635">
          <cell r="D1635">
            <v>74.400000000000006</v>
          </cell>
          <cell r="E1635" t="str">
            <v>Parkgate Shaft</v>
          </cell>
          <cell r="F1635" t="str">
            <v>Monitoring</v>
          </cell>
          <cell r="G1635" t="str">
            <v>Yorkshire</v>
          </cell>
          <cell r="H1635" t="str">
            <v>Yorkshire Zone 5</v>
          </cell>
          <cell r="I1635" t="str">
            <v>Monitoring</v>
          </cell>
          <cell r="J1635" t="str">
            <v>Cars</v>
          </cell>
          <cell r="K1635">
            <v>34608</v>
          </cell>
          <cell r="L1635" t="str">
            <v>432404-005</v>
          </cell>
          <cell r="M1635">
            <v>432183</v>
          </cell>
          <cell r="N1635">
            <v>404133</v>
          </cell>
          <cell r="O1635">
            <v>110</v>
          </cell>
          <cell r="P1635" t="str">
            <v>SE</v>
          </cell>
          <cell r="Q1635" t="str">
            <v>SE 32183 04133</v>
          </cell>
        </row>
        <row r="1636">
          <cell r="D1636">
            <v>74.5</v>
          </cell>
          <cell r="E1636" t="str">
            <v>Whinmoor Shaft</v>
          </cell>
          <cell r="F1636" t="str">
            <v>Monitoring</v>
          </cell>
          <cell r="G1636" t="str">
            <v>Yorkshire</v>
          </cell>
          <cell r="H1636" t="str">
            <v>Yorkshire Zone 5</v>
          </cell>
          <cell r="I1636" t="str">
            <v>Monitoring</v>
          </cell>
          <cell r="J1636" t="str">
            <v>Cars</v>
          </cell>
          <cell r="K1636">
            <v>34608</v>
          </cell>
          <cell r="L1636" t="str">
            <v>432404-008</v>
          </cell>
          <cell r="M1636">
            <v>432166</v>
          </cell>
          <cell r="N1636">
            <v>404121</v>
          </cell>
          <cell r="O1636">
            <v>110</v>
          </cell>
          <cell r="P1636" t="str">
            <v>SE</v>
          </cell>
          <cell r="Q1636" t="str">
            <v>SE 32166 04121</v>
          </cell>
        </row>
        <row r="1637">
          <cell r="D1637">
            <v>74.599999999999994</v>
          </cell>
          <cell r="E1637" t="str">
            <v>Shaft Discahrge to Stainborough Dyke</v>
          </cell>
          <cell r="F1637" t="str">
            <v>Pumped Passive</v>
          </cell>
          <cell r="G1637" t="str">
            <v>Yorkshire</v>
          </cell>
          <cell r="H1637" t="str">
            <v>Yorkshire Zone 5</v>
          </cell>
          <cell r="I1637" t="str">
            <v>Monitoring</v>
          </cell>
          <cell r="J1637" t="str">
            <v>Cars</v>
          </cell>
          <cell r="K1637">
            <v>34608</v>
          </cell>
          <cell r="M1637">
            <v>432356</v>
          </cell>
          <cell r="N1637">
            <v>404039</v>
          </cell>
          <cell r="O1637">
            <v>110</v>
          </cell>
          <cell r="P1637" t="str">
            <v>SE</v>
          </cell>
          <cell r="Q1637" t="str">
            <v>SE 32356 04039</v>
          </cell>
        </row>
        <row r="1638">
          <cell r="D1638">
            <v>74.7</v>
          </cell>
          <cell r="E1638" t="str">
            <v>Settlement Pond Outflow</v>
          </cell>
          <cell r="F1638" t="str">
            <v>Pumped Passive</v>
          </cell>
          <cell r="G1638" t="str">
            <v>Yorkshire</v>
          </cell>
          <cell r="H1638" t="str">
            <v>Yorkshire Zone 5</v>
          </cell>
          <cell r="I1638" t="str">
            <v>Monitoring</v>
          </cell>
          <cell r="J1638" t="str">
            <v>Cars</v>
          </cell>
          <cell r="K1638">
            <v>34608</v>
          </cell>
          <cell r="M1638">
            <v>431925</v>
          </cell>
          <cell r="N1638">
            <v>404000</v>
          </cell>
          <cell r="O1638">
            <v>110</v>
          </cell>
          <cell r="P1638" t="str">
            <v>SE</v>
          </cell>
          <cell r="Q1638" t="str">
            <v>SE 31925 04000</v>
          </cell>
        </row>
        <row r="1639">
          <cell r="D1639">
            <v>74.8</v>
          </cell>
          <cell r="E1639" t="str">
            <v>Reedbed no1</v>
          </cell>
          <cell r="F1639" t="str">
            <v>Pumped Passive</v>
          </cell>
          <cell r="G1639" t="str">
            <v>Yorkshire</v>
          </cell>
          <cell r="H1639" t="str">
            <v>Yorkshire Zone 5</v>
          </cell>
          <cell r="I1639" t="str">
            <v>Monitoring</v>
          </cell>
          <cell r="J1639" t="str">
            <v>Cars</v>
          </cell>
          <cell r="K1639">
            <v>34608</v>
          </cell>
          <cell r="M1639">
            <v>432000</v>
          </cell>
          <cell r="N1639">
            <v>404020</v>
          </cell>
          <cell r="O1639">
            <v>110</v>
          </cell>
          <cell r="P1639" t="str">
            <v>SE</v>
          </cell>
          <cell r="Q1639" t="str">
            <v>SE 32000 04020</v>
          </cell>
        </row>
        <row r="1640">
          <cell r="D1640">
            <v>74.900000000000006</v>
          </cell>
          <cell r="E1640" t="str">
            <v>Consented Discharge</v>
          </cell>
          <cell r="F1640" t="str">
            <v>Pumped Passive</v>
          </cell>
          <cell r="G1640" t="str">
            <v>Yorkshire</v>
          </cell>
          <cell r="H1640" t="str">
            <v>Yorkshire Zone 5</v>
          </cell>
          <cell r="I1640" t="str">
            <v>Monitoring</v>
          </cell>
          <cell r="J1640" t="str">
            <v>Cars</v>
          </cell>
          <cell r="K1640">
            <v>34608</v>
          </cell>
          <cell r="M1640">
            <v>431960</v>
          </cell>
          <cell r="N1640">
            <v>403920</v>
          </cell>
          <cell r="O1640">
            <v>110</v>
          </cell>
          <cell r="P1640" t="str">
            <v>SE</v>
          </cell>
          <cell r="Q1640" t="str">
            <v>SE 31960 03920</v>
          </cell>
        </row>
        <row r="1641">
          <cell r="D1641">
            <v>679.1</v>
          </cell>
          <cell r="E1641" t="str">
            <v>Discharge</v>
          </cell>
          <cell r="F1641" t="str">
            <v>Monitoring</v>
          </cell>
          <cell r="G1641" t="str">
            <v>East Midlands</v>
          </cell>
          <cell r="H1641" t="str">
            <v>Rother / Drone</v>
          </cell>
          <cell r="I1641" t="str">
            <v>Design Mine Water Treatment</v>
          </cell>
          <cell r="J1641" t="str">
            <v>Coal Authority Minewater Programme</v>
          </cell>
          <cell r="K1641">
            <v>38198</v>
          </cell>
          <cell r="L1641" t="str">
            <v>436378-020</v>
          </cell>
          <cell r="M1641">
            <v>436502</v>
          </cell>
          <cell r="N1641">
            <v>378066</v>
          </cell>
          <cell r="O1641">
            <v>119</v>
          </cell>
          <cell r="P1641" t="str">
            <v>SK</v>
          </cell>
          <cell r="Q1641" t="str">
            <v>SK 36502 78066</v>
          </cell>
        </row>
        <row r="1642">
          <cell r="D1642">
            <v>679.2</v>
          </cell>
          <cell r="E1642" t="str">
            <v>Upstream at Mill Lane</v>
          </cell>
          <cell r="F1642" t="str">
            <v>Monitoring</v>
          </cell>
          <cell r="G1642" t="str">
            <v>East Midlands</v>
          </cell>
          <cell r="H1642" t="str">
            <v>Rother / Drone</v>
          </cell>
          <cell r="I1642" t="str">
            <v>Design Mine Water Treatment</v>
          </cell>
          <cell r="J1642" t="str">
            <v>Coal Authority Minewater Programme</v>
          </cell>
          <cell r="K1642">
            <v>38198</v>
          </cell>
          <cell r="M1642">
            <v>435995</v>
          </cell>
          <cell r="N1642">
            <v>378070</v>
          </cell>
          <cell r="O1642">
            <v>119</v>
          </cell>
          <cell r="P1642" t="str">
            <v>SK</v>
          </cell>
          <cell r="Q1642" t="str">
            <v>SK 35995 78070</v>
          </cell>
        </row>
        <row r="1643">
          <cell r="D1643">
            <v>679.3</v>
          </cell>
          <cell r="E1643" t="str">
            <v>Downstream at Half Acre Lane</v>
          </cell>
          <cell r="F1643" t="str">
            <v>Monitoring</v>
          </cell>
          <cell r="G1643" t="str">
            <v>East Midlands</v>
          </cell>
          <cell r="H1643" t="str">
            <v>Rother / Drone</v>
          </cell>
          <cell r="I1643" t="str">
            <v>Design Mine Water Treatment</v>
          </cell>
          <cell r="J1643" t="str">
            <v>Coal Authority Minewater Programme</v>
          </cell>
          <cell r="K1643">
            <v>38198</v>
          </cell>
          <cell r="M1643">
            <v>436835</v>
          </cell>
          <cell r="N1643">
            <v>377750</v>
          </cell>
          <cell r="O1643">
            <v>119</v>
          </cell>
          <cell r="P1643" t="str">
            <v>SK</v>
          </cell>
          <cell r="Q1643" t="str">
            <v>SK 36835 77750</v>
          </cell>
        </row>
        <row r="1644">
          <cell r="D1644">
            <v>696.1</v>
          </cell>
          <cell r="E1644" t="str">
            <v>No.1 Drift</v>
          </cell>
          <cell r="F1644" t="str">
            <v>Pumped Passive</v>
          </cell>
          <cell r="G1644" t="str">
            <v>North West</v>
          </cell>
          <cell r="H1644" t="str">
            <v>Wigan</v>
          </cell>
          <cell r="I1644" t="str">
            <v>Mine Water Treatment</v>
          </cell>
          <cell r="J1644" t="str">
            <v>Coal Authority Minewater Programme</v>
          </cell>
          <cell r="K1644">
            <v>38486</v>
          </cell>
          <cell r="L1644" t="str">
            <v>355403-023</v>
          </cell>
          <cell r="M1644">
            <v>355050</v>
          </cell>
          <cell r="N1644">
            <v>403620</v>
          </cell>
          <cell r="O1644">
            <v>108</v>
          </cell>
          <cell r="P1644" t="str">
            <v>SD</v>
          </cell>
          <cell r="Q1644" t="str">
            <v>SD 55050 03620</v>
          </cell>
        </row>
        <row r="1645">
          <cell r="D1645">
            <v>696.2</v>
          </cell>
          <cell r="E1645" t="str">
            <v>No.2 Drift</v>
          </cell>
          <cell r="F1645" t="str">
            <v>Pumped Passive</v>
          </cell>
          <cell r="G1645" t="str">
            <v>North West</v>
          </cell>
          <cell r="H1645" t="str">
            <v>Wigan</v>
          </cell>
          <cell r="I1645" t="str">
            <v>Mine Water Treatment</v>
          </cell>
          <cell r="J1645" t="str">
            <v>Coal Authority Minewater Programme</v>
          </cell>
          <cell r="K1645">
            <v>38486</v>
          </cell>
          <cell r="L1645" t="str">
            <v>355403-021</v>
          </cell>
          <cell r="M1645">
            <v>355030</v>
          </cell>
          <cell r="N1645">
            <v>403670</v>
          </cell>
          <cell r="O1645">
            <v>108</v>
          </cell>
          <cell r="P1645" t="str">
            <v>SD</v>
          </cell>
          <cell r="Q1645" t="str">
            <v>SD 55030 03670</v>
          </cell>
        </row>
        <row r="1646">
          <cell r="D1646">
            <v>696.3</v>
          </cell>
          <cell r="E1646" t="str">
            <v>Bankes Sough</v>
          </cell>
          <cell r="F1646" t="str">
            <v>Pumped Passive</v>
          </cell>
          <cell r="G1646" t="str">
            <v>North West</v>
          </cell>
          <cell r="H1646" t="str">
            <v>Wigan</v>
          </cell>
          <cell r="I1646" t="str">
            <v>Mine Water Treatment</v>
          </cell>
          <cell r="J1646" t="str">
            <v>Coal Authority Minewater Programme</v>
          </cell>
          <cell r="K1646">
            <v>38486</v>
          </cell>
          <cell r="L1646" t="str">
            <v>355403-032</v>
          </cell>
          <cell r="M1646">
            <v>355140</v>
          </cell>
          <cell r="N1646">
            <v>403480</v>
          </cell>
          <cell r="O1646">
            <v>108</v>
          </cell>
          <cell r="P1646" t="str">
            <v>SD</v>
          </cell>
          <cell r="Q1646" t="str">
            <v>SD 55140 03480</v>
          </cell>
        </row>
        <row r="1647">
          <cell r="D1647">
            <v>696.4</v>
          </cell>
          <cell r="E1647" t="str">
            <v>Old Pumping Borehole</v>
          </cell>
          <cell r="F1647" t="str">
            <v>Pumped Passive</v>
          </cell>
          <cell r="G1647" t="str">
            <v>North West</v>
          </cell>
          <cell r="H1647" t="str">
            <v>Wigan</v>
          </cell>
          <cell r="I1647" t="str">
            <v>Mine Water Treatment</v>
          </cell>
          <cell r="J1647" t="str">
            <v>Coal Authority Minewater Programme</v>
          </cell>
          <cell r="K1647">
            <v>38915</v>
          </cell>
          <cell r="M1647">
            <v>355070</v>
          </cell>
          <cell r="N1647">
            <v>403350</v>
          </cell>
          <cell r="O1647">
            <v>108</v>
          </cell>
          <cell r="P1647" t="str">
            <v>SD</v>
          </cell>
          <cell r="Q1647" t="str">
            <v>SD 55070 03350</v>
          </cell>
        </row>
        <row r="1648">
          <cell r="D1648">
            <v>696.5</v>
          </cell>
          <cell r="E1648" t="str">
            <v>Quarry Borehole</v>
          </cell>
          <cell r="F1648" t="str">
            <v>Pumped Passive</v>
          </cell>
          <cell r="G1648" t="str">
            <v>North West</v>
          </cell>
          <cell r="H1648" t="str">
            <v>Wigan</v>
          </cell>
          <cell r="I1648" t="str">
            <v>Mine Water Treatment</v>
          </cell>
          <cell r="J1648" t="str">
            <v>Coal Authority Minewater Programme</v>
          </cell>
          <cell r="K1648">
            <v>38915</v>
          </cell>
          <cell r="M1648">
            <v>354838</v>
          </cell>
          <cell r="N1648">
            <v>403406</v>
          </cell>
          <cell r="O1648">
            <v>108</v>
          </cell>
          <cell r="P1648" t="str">
            <v>SD</v>
          </cell>
          <cell r="Q1648" t="str">
            <v>SD 54838 03406</v>
          </cell>
        </row>
        <row r="1649">
          <cell r="D1649">
            <v>696.6</v>
          </cell>
          <cell r="E1649" t="str">
            <v>Clarkes No5 Borehole</v>
          </cell>
          <cell r="F1649" t="str">
            <v>Pumped Passive</v>
          </cell>
          <cell r="G1649" t="str">
            <v>North West</v>
          </cell>
          <cell r="H1649" t="str">
            <v>Wigan</v>
          </cell>
          <cell r="I1649" t="str">
            <v>Mine Water Treatment</v>
          </cell>
          <cell r="J1649" t="str">
            <v>Coal Authority Minewater Programme</v>
          </cell>
          <cell r="K1649">
            <v>38915</v>
          </cell>
          <cell r="L1649" t="str">
            <v>354403-021 near</v>
          </cell>
          <cell r="M1649">
            <v>354522</v>
          </cell>
          <cell r="N1649">
            <v>403623</v>
          </cell>
          <cell r="O1649">
            <v>108</v>
          </cell>
          <cell r="P1649" t="str">
            <v>SD</v>
          </cell>
          <cell r="Q1649" t="str">
            <v>SD 54522 03623</v>
          </cell>
        </row>
        <row r="1650">
          <cell r="D1650">
            <v>696.7</v>
          </cell>
          <cell r="E1650" t="str">
            <v>New Pumping Borehole</v>
          </cell>
          <cell r="F1650" t="str">
            <v>Pumped Passive</v>
          </cell>
          <cell r="G1650" t="str">
            <v>North West</v>
          </cell>
          <cell r="H1650" t="str">
            <v>Wigan</v>
          </cell>
          <cell r="I1650" t="str">
            <v>Mine Water Treatment</v>
          </cell>
          <cell r="J1650" t="str">
            <v>Coal Authority Minewater Programme</v>
          </cell>
          <cell r="K1650">
            <v>38915</v>
          </cell>
          <cell r="M1650">
            <v>354841</v>
          </cell>
          <cell r="N1650">
            <v>403793</v>
          </cell>
          <cell r="O1650">
            <v>108</v>
          </cell>
          <cell r="P1650" t="str">
            <v>SD</v>
          </cell>
          <cell r="Q1650" t="str">
            <v>SD 54841 03793</v>
          </cell>
        </row>
        <row r="1651">
          <cell r="D1651">
            <v>696.71</v>
          </cell>
          <cell r="E1651" t="str">
            <v>Settlement Pond 1 Outfall</v>
          </cell>
          <cell r="F1651" t="str">
            <v>Pumped Passive</v>
          </cell>
          <cell r="G1651" t="str">
            <v>North West</v>
          </cell>
          <cell r="H1651" t="str">
            <v>Wigan</v>
          </cell>
          <cell r="I1651" t="str">
            <v>Mine Water Treatment</v>
          </cell>
          <cell r="J1651" t="str">
            <v>Coal Authority Minewater Programme</v>
          </cell>
          <cell r="K1651">
            <v>38915</v>
          </cell>
          <cell r="M1651">
            <v>354620</v>
          </cell>
          <cell r="N1651">
            <v>403940</v>
          </cell>
          <cell r="O1651">
            <v>108</v>
          </cell>
          <cell r="P1651" t="str">
            <v>SD</v>
          </cell>
          <cell r="Q1651" t="str">
            <v>SD 54620 03940</v>
          </cell>
        </row>
        <row r="1652">
          <cell r="D1652">
            <v>696.72</v>
          </cell>
          <cell r="E1652" t="str">
            <v>Settlement Pond 2 Outfall</v>
          </cell>
          <cell r="F1652" t="str">
            <v>Pumped Passive</v>
          </cell>
          <cell r="G1652" t="str">
            <v>North West</v>
          </cell>
          <cell r="H1652" t="str">
            <v>Wigan</v>
          </cell>
          <cell r="I1652" t="str">
            <v>Mine Water Treatment</v>
          </cell>
          <cell r="J1652" t="str">
            <v>Coal Authority Minewater Programme</v>
          </cell>
          <cell r="K1652">
            <v>38915</v>
          </cell>
          <cell r="M1652">
            <v>354695</v>
          </cell>
          <cell r="N1652">
            <v>403915</v>
          </cell>
          <cell r="O1652">
            <v>108</v>
          </cell>
          <cell r="P1652" t="str">
            <v>SD</v>
          </cell>
          <cell r="Q1652" t="str">
            <v>SD 54695 03915</v>
          </cell>
        </row>
        <row r="1653">
          <cell r="D1653">
            <v>696.73</v>
          </cell>
          <cell r="E1653" t="str">
            <v>Consented Discharge</v>
          </cell>
          <cell r="F1653" t="str">
            <v>Pumped Passive</v>
          </cell>
          <cell r="G1653" t="str">
            <v>North West</v>
          </cell>
          <cell r="H1653" t="str">
            <v>Wigan</v>
          </cell>
          <cell r="I1653" t="str">
            <v>Mine Water Treatment</v>
          </cell>
          <cell r="J1653" t="str">
            <v>Coal Authority Minewater Programme</v>
          </cell>
          <cell r="K1653">
            <v>38915</v>
          </cell>
          <cell r="M1653">
            <v>354830</v>
          </cell>
          <cell r="N1653">
            <v>403850</v>
          </cell>
          <cell r="O1653">
            <v>108</v>
          </cell>
          <cell r="P1653" t="str">
            <v>SD</v>
          </cell>
          <cell r="Q1653" t="str">
            <v>SD 54830 03850</v>
          </cell>
        </row>
        <row r="1654">
          <cell r="D1654">
            <v>696.8</v>
          </cell>
          <cell r="E1654" t="str">
            <v>Mine water upwelling south of Bankes Sough</v>
          </cell>
          <cell r="F1654" t="str">
            <v>Pumped Passive</v>
          </cell>
          <cell r="G1654" t="str">
            <v>North West</v>
          </cell>
          <cell r="H1654" t="str">
            <v>Wigan</v>
          </cell>
          <cell r="I1654" t="str">
            <v>Mine Water Treatment</v>
          </cell>
          <cell r="J1654" t="str">
            <v>Coal Authority Minewater Programme</v>
          </cell>
          <cell r="K1654">
            <v>38915</v>
          </cell>
          <cell r="M1654">
            <v>355010</v>
          </cell>
          <cell r="N1654">
            <v>403580</v>
          </cell>
          <cell r="O1654">
            <v>108</v>
          </cell>
          <cell r="P1654" t="str">
            <v>SD</v>
          </cell>
          <cell r="Q1654" t="str">
            <v>SD 55010 03580</v>
          </cell>
        </row>
        <row r="1655">
          <cell r="D1655">
            <v>696.9</v>
          </cell>
          <cell r="E1655" t="str">
            <v>Downstream</v>
          </cell>
          <cell r="F1655" t="str">
            <v>Pumped Passive</v>
          </cell>
          <cell r="G1655" t="str">
            <v>North West</v>
          </cell>
          <cell r="H1655" t="str">
            <v>Wigan</v>
          </cell>
          <cell r="I1655" t="str">
            <v>Mine Water Treatment</v>
          </cell>
          <cell r="J1655" t="str">
            <v>Coal Authority Minewater Programme</v>
          </cell>
          <cell r="K1655">
            <v>38915</v>
          </cell>
          <cell r="M1655">
            <v>355220</v>
          </cell>
          <cell r="N1655">
            <v>403395</v>
          </cell>
          <cell r="O1655">
            <v>108</v>
          </cell>
          <cell r="P1655" t="str">
            <v>SD</v>
          </cell>
          <cell r="Q1655" t="str">
            <v>SD 55220 03395</v>
          </cell>
        </row>
        <row r="1656">
          <cell r="D1656">
            <v>715.1</v>
          </cell>
          <cell r="E1656" t="str">
            <v>Discharge</v>
          </cell>
          <cell r="F1656" t="str">
            <v>Monitoring</v>
          </cell>
          <cell r="G1656" t="str">
            <v>South Wales</v>
          </cell>
          <cell r="H1656" t="str">
            <v>Sirhowy Valley</v>
          </cell>
          <cell r="I1656" t="str">
            <v>Design Mine Water Treatment</v>
          </cell>
          <cell r="J1656" t="str">
            <v>Coal Authority Minewater Programme</v>
          </cell>
          <cell r="K1656">
            <v>38779</v>
          </cell>
          <cell r="L1656" t="str">
            <v>317197-004 near</v>
          </cell>
          <cell r="M1656">
            <v>317566</v>
          </cell>
          <cell r="N1656">
            <v>197356</v>
          </cell>
          <cell r="O1656">
            <v>171</v>
          </cell>
          <cell r="P1656" t="str">
            <v>ST</v>
          </cell>
          <cell r="Q1656" t="str">
            <v>ST 17566 97356</v>
          </cell>
        </row>
        <row r="1657">
          <cell r="D1657">
            <v>715.2</v>
          </cell>
          <cell r="E1657" t="str">
            <v>Upstream</v>
          </cell>
          <cell r="F1657" t="str">
            <v>Monitoring</v>
          </cell>
          <cell r="G1657" t="str">
            <v>South Wales</v>
          </cell>
          <cell r="H1657" t="str">
            <v>Sirhowy Valley</v>
          </cell>
          <cell r="I1657" t="str">
            <v>Design Mine Water Treatment</v>
          </cell>
          <cell r="J1657" t="str">
            <v>Coal Authority Minewater Programme</v>
          </cell>
          <cell r="K1657">
            <v>38779</v>
          </cell>
          <cell r="M1657">
            <v>317610</v>
          </cell>
          <cell r="N1657">
            <v>197370</v>
          </cell>
          <cell r="O1657">
            <v>171</v>
          </cell>
          <cell r="P1657" t="str">
            <v>ST</v>
          </cell>
          <cell r="Q1657" t="str">
            <v>ST 17610 97370</v>
          </cell>
        </row>
        <row r="1658">
          <cell r="D1658">
            <v>715.3</v>
          </cell>
          <cell r="E1658" t="str">
            <v>Downstream at Bridge Street</v>
          </cell>
          <cell r="F1658" t="str">
            <v>Monitoring</v>
          </cell>
          <cell r="G1658" t="str">
            <v>South Wales</v>
          </cell>
          <cell r="H1658" t="str">
            <v>Sirhowy Valley</v>
          </cell>
          <cell r="I1658" t="str">
            <v>Design Mine Water Treatment</v>
          </cell>
          <cell r="J1658" t="str">
            <v>Coal Authority Minewater Programme</v>
          </cell>
          <cell r="K1658">
            <v>38779</v>
          </cell>
          <cell r="M1658">
            <v>317800</v>
          </cell>
          <cell r="N1658">
            <v>196975</v>
          </cell>
          <cell r="O1658">
            <v>171</v>
          </cell>
          <cell r="P1658" t="str">
            <v>ST</v>
          </cell>
          <cell r="Q1658" t="str">
            <v>ST 17800 96975</v>
          </cell>
        </row>
        <row r="1659">
          <cell r="D1659">
            <v>715.4</v>
          </cell>
          <cell r="E1659" t="str">
            <v>Downstream at B4254</v>
          </cell>
          <cell r="F1659" t="str">
            <v>Monitoring</v>
          </cell>
          <cell r="G1659" t="str">
            <v>South Wales</v>
          </cell>
          <cell r="H1659" t="str">
            <v>Sirhowy Valley</v>
          </cell>
          <cell r="I1659" t="str">
            <v>Design Mine Water Treatment</v>
          </cell>
          <cell r="J1659" t="str">
            <v>Coal Authority Minewater Programme</v>
          </cell>
          <cell r="K1659">
            <v>38779</v>
          </cell>
          <cell r="M1659">
            <v>317805</v>
          </cell>
          <cell r="N1659">
            <v>196485</v>
          </cell>
          <cell r="O1659">
            <v>171</v>
          </cell>
          <cell r="P1659" t="str">
            <v>ST</v>
          </cell>
          <cell r="Q1659" t="str">
            <v>ST 17805 96485</v>
          </cell>
        </row>
        <row r="1660">
          <cell r="D1660">
            <v>715.5</v>
          </cell>
          <cell r="E1660" t="str">
            <v>Downstream at Commercial Street</v>
          </cell>
          <cell r="F1660" t="str">
            <v>Monitoring</v>
          </cell>
          <cell r="G1660" t="str">
            <v>South Wales</v>
          </cell>
          <cell r="H1660" t="str">
            <v>Sirhowy Valley</v>
          </cell>
          <cell r="I1660" t="str">
            <v>Design Mine Water Treatment</v>
          </cell>
          <cell r="J1660" t="str">
            <v>Coal Authority Minewater Programme</v>
          </cell>
          <cell r="K1660">
            <v>38779</v>
          </cell>
          <cell r="M1660">
            <v>318095</v>
          </cell>
          <cell r="N1660">
            <v>195970</v>
          </cell>
          <cell r="O1660">
            <v>171</v>
          </cell>
          <cell r="P1660" t="str">
            <v>ST</v>
          </cell>
          <cell r="Q1660" t="str">
            <v>ST 18095 95970</v>
          </cell>
        </row>
        <row r="1661">
          <cell r="D1661">
            <v>521.1</v>
          </cell>
          <cell r="E1661" t="str">
            <v>No.1 Low Main Dc Shaft</v>
          </cell>
          <cell r="F1661" t="str">
            <v>Monitoring</v>
          </cell>
          <cell r="G1661" t="str">
            <v>East Midlands</v>
          </cell>
          <cell r="H1661" t="str">
            <v>Notts-Derbys Border</v>
          </cell>
          <cell r="I1661" t="str">
            <v>Monitoring</v>
          </cell>
          <cell r="J1661" t="str">
            <v>Area Rising Minewater</v>
          </cell>
          <cell r="K1661">
            <v>37092</v>
          </cell>
          <cell r="L1661" t="str">
            <v>448360-004/005</v>
          </cell>
          <cell r="M1661">
            <v>448354</v>
          </cell>
          <cell r="N1661">
            <v>360170</v>
          </cell>
          <cell r="O1661">
            <v>120</v>
          </cell>
          <cell r="P1661" t="str">
            <v>SK</v>
          </cell>
          <cell r="Q1661" t="str">
            <v>SK 48354 60170</v>
          </cell>
        </row>
        <row r="1662">
          <cell r="D1662">
            <v>521.20000000000005</v>
          </cell>
          <cell r="E1662" t="str">
            <v>No.2 Piper Uc Shaft</v>
          </cell>
          <cell r="F1662" t="str">
            <v>Monitoring</v>
          </cell>
          <cell r="G1662" t="str">
            <v>East Midlands</v>
          </cell>
          <cell r="H1662" t="str">
            <v>Notts-Derbys Border</v>
          </cell>
          <cell r="I1662" t="str">
            <v>Monitoring</v>
          </cell>
          <cell r="J1662" t="str">
            <v>Area Rising Minewater</v>
          </cell>
          <cell r="K1662">
            <v>37092</v>
          </cell>
          <cell r="L1662" t="str">
            <v>448360-004/005</v>
          </cell>
          <cell r="M1662">
            <v>448354</v>
          </cell>
          <cell r="N1662">
            <v>360170</v>
          </cell>
          <cell r="O1662">
            <v>120</v>
          </cell>
          <cell r="P1662" t="str">
            <v>SK</v>
          </cell>
          <cell r="Q1662" t="str">
            <v>SK 48354 60170</v>
          </cell>
        </row>
        <row r="1663">
          <cell r="D1663">
            <v>149.1</v>
          </cell>
          <cell r="E1663" t="str">
            <v>No.1 Shaft</v>
          </cell>
          <cell r="F1663" t="str">
            <v>Monitoring</v>
          </cell>
          <cell r="G1663" t="str">
            <v>North West</v>
          </cell>
          <cell r="H1663" t="str">
            <v>Bold-Haydock Zone</v>
          </cell>
          <cell r="I1663" t="str">
            <v>Monitoring</v>
          </cell>
          <cell r="J1663" t="str">
            <v>Area Rising Minewater</v>
          </cell>
          <cell r="K1663">
            <v>35217</v>
          </cell>
          <cell r="L1663" t="str">
            <v>351390-001</v>
          </cell>
          <cell r="M1663">
            <v>351826</v>
          </cell>
          <cell r="N1663">
            <v>390772</v>
          </cell>
          <cell r="O1663">
            <v>108</v>
          </cell>
          <cell r="P1663" t="str">
            <v>SJ</v>
          </cell>
          <cell r="Q1663" t="str">
            <v>SJ 51826 90772</v>
          </cell>
        </row>
        <row r="1664">
          <cell r="D1664">
            <v>149.19999999999999</v>
          </cell>
          <cell r="E1664" t="str">
            <v>No.2 Shaft</v>
          </cell>
          <cell r="F1664" t="str">
            <v>Monitoring</v>
          </cell>
          <cell r="G1664" t="str">
            <v>North West</v>
          </cell>
          <cell r="H1664" t="str">
            <v>Bold-Haydock Zone</v>
          </cell>
          <cell r="I1664" t="str">
            <v>Monitoring</v>
          </cell>
          <cell r="J1664" t="str">
            <v>Area Rising Minewater</v>
          </cell>
          <cell r="K1664">
            <v>35217</v>
          </cell>
          <cell r="L1664" t="str">
            <v>351390-002</v>
          </cell>
          <cell r="M1664">
            <v>351818</v>
          </cell>
          <cell r="N1664">
            <v>390734</v>
          </cell>
          <cell r="O1664">
            <v>108</v>
          </cell>
          <cell r="P1664" t="str">
            <v>SJ</v>
          </cell>
          <cell r="Q1664" t="str">
            <v>SJ 51818 90734</v>
          </cell>
        </row>
        <row r="1665">
          <cell r="D1665">
            <v>149.30000000000001</v>
          </cell>
          <cell r="E1665" t="str">
            <v>No.3 Shaft</v>
          </cell>
          <cell r="F1665" t="str">
            <v>Monitoring</v>
          </cell>
          <cell r="G1665" t="str">
            <v>North West</v>
          </cell>
          <cell r="H1665" t="str">
            <v>Bold-Haydock Zone</v>
          </cell>
          <cell r="I1665" t="str">
            <v>Monitoring</v>
          </cell>
          <cell r="J1665" t="str">
            <v>Area Rising Minewater</v>
          </cell>
          <cell r="K1665">
            <v>35217</v>
          </cell>
          <cell r="L1665" t="str">
            <v>351390-003</v>
          </cell>
          <cell r="M1665">
            <v>351808</v>
          </cell>
          <cell r="N1665">
            <v>390700</v>
          </cell>
          <cell r="O1665">
            <v>108</v>
          </cell>
          <cell r="P1665" t="str">
            <v>SJ</v>
          </cell>
          <cell r="Q1665" t="str">
            <v>SJ 51808 90700</v>
          </cell>
        </row>
        <row r="1666">
          <cell r="D1666">
            <v>337.1</v>
          </cell>
          <cell r="E1666" t="str">
            <v>Deep Soft Borehole</v>
          </cell>
          <cell r="F1666" t="str">
            <v>Monitoring</v>
          </cell>
          <cell r="G1666" t="str">
            <v>East Midlands</v>
          </cell>
          <cell r="H1666" t="str">
            <v>North East Derbyshire</v>
          </cell>
          <cell r="I1666" t="str">
            <v>Monitoring</v>
          </cell>
          <cell r="J1666" t="str">
            <v>Cars</v>
          </cell>
          <cell r="K1666">
            <v>34608</v>
          </cell>
          <cell r="M1666">
            <v>442826</v>
          </cell>
          <cell r="N1666">
            <v>369306</v>
          </cell>
          <cell r="O1666">
            <v>120</v>
          </cell>
          <cell r="P1666" t="str">
            <v>SK</v>
          </cell>
          <cell r="Q1666" t="str">
            <v>SK 42826 69306</v>
          </cell>
        </row>
        <row r="1667">
          <cell r="D1667">
            <v>449.1</v>
          </cell>
          <cell r="E1667" t="str">
            <v>No 3 Shaft Downcast</v>
          </cell>
          <cell r="F1667" t="str">
            <v>Monitoring</v>
          </cell>
          <cell r="G1667" t="str">
            <v>East Midlands</v>
          </cell>
          <cell r="H1667" t="str">
            <v>South Derbyshire</v>
          </cell>
          <cell r="I1667" t="str">
            <v>Monitoring</v>
          </cell>
          <cell r="J1667" t="str">
            <v>Area Rising Minewater</v>
          </cell>
          <cell r="K1667">
            <v>36684</v>
          </cell>
          <cell r="L1667" t="str">
            <v>429319-005</v>
          </cell>
          <cell r="M1667">
            <v>429107</v>
          </cell>
          <cell r="N1667">
            <v>319401</v>
          </cell>
          <cell r="O1667">
            <v>128</v>
          </cell>
          <cell r="P1667" t="str">
            <v>SK</v>
          </cell>
          <cell r="Q1667" t="str">
            <v>SK 29107 19401</v>
          </cell>
        </row>
        <row r="1668">
          <cell r="D1668">
            <v>449.2</v>
          </cell>
          <cell r="E1668" t="str">
            <v>Billy Shaft</v>
          </cell>
          <cell r="F1668" t="str">
            <v>Monitoring</v>
          </cell>
          <cell r="G1668" t="str">
            <v>East Midlands</v>
          </cell>
          <cell r="H1668" t="str">
            <v>South Derbyshire</v>
          </cell>
          <cell r="I1668" t="str">
            <v>Monitoring</v>
          </cell>
          <cell r="J1668" t="str">
            <v>Area Rising Minewater</v>
          </cell>
          <cell r="K1668">
            <v>36684</v>
          </cell>
          <cell r="L1668" t="str">
            <v>429319-008</v>
          </cell>
          <cell r="M1668">
            <v>429106</v>
          </cell>
          <cell r="N1668">
            <v>319330</v>
          </cell>
          <cell r="O1668">
            <v>128</v>
          </cell>
          <cell r="P1668" t="str">
            <v>SK</v>
          </cell>
          <cell r="Q1668" t="str">
            <v>SK 29106 19330</v>
          </cell>
        </row>
        <row r="1669">
          <cell r="D1669">
            <v>455.1</v>
          </cell>
          <cell r="E1669" t="str">
            <v>Shaft No. 18</v>
          </cell>
          <cell r="F1669" t="str">
            <v>Monitoring</v>
          </cell>
          <cell r="G1669" t="str">
            <v>Yorkshire</v>
          </cell>
          <cell r="H1669" t="str">
            <v>Yorkshire Zone 8</v>
          </cell>
          <cell r="I1669" t="str">
            <v>Monitoring</v>
          </cell>
          <cell r="J1669" t="str">
            <v>Hazard E914</v>
          </cell>
          <cell r="K1669">
            <v>36711</v>
          </cell>
          <cell r="L1669" t="str">
            <v>442381-018</v>
          </cell>
          <cell r="M1669">
            <v>442319</v>
          </cell>
          <cell r="N1669">
            <v>381833</v>
          </cell>
          <cell r="O1669">
            <v>111</v>
          </cell>
          <cell r="P1669" t="str">
            <v>SK</v>
          </cell>
          <cell r="Q1669" t="str">
            <v>SK 42319 81833</v>
          </cell>
        </row>
        <row r="1670">
          <cell r="D1670">
            <v>455.2</v>
          </cell>
          <cell r="E1670" t="str">
            <v>Shaft Drain</v>
          </cell>
          <cell r="F1670" t="str">
            <v>Monitoring</v>
          </cell>
          <cell r="G1670" t="str">
            <v>Yorkshire</v>
          </cell>
          <cell r="H1670" t="str">
            <v>Yorkshire Zone 8</v>
          </cell>
          <cell r="I1670" t="str">
            <v>Monitoring</v>
          </cell>
          <cell r="J1670" t="str">
            <v>Hazard E914</v>
          </cell>
          <cell r="K1670">
            <v>36711</v>
          </cell>
          <cell r="L1670" t="str">
            <v>442382-003</v>
          </cell>
          <cell r="M1670">
            <v>442529</v>
          </cell>
          <cell r="N1670">
            <v>382142</v>
          </cell>
          <cell r="O1670">
            <v>111</v>
          </cell>
          <cell r="P1670" t="str">
            <v>SK</v>
          </cell>
          <cell r="Q1670" t="str">
            <v>SK 42529 82142</v>
          </cell>
        </row>
        <row r="1671">
          <cell r="D1671">
            <v>455.3</v>
          </cell>
          <cell r="E1671" t="str">
            <v>Shaft No.4 North</v>
          </cell>
          <cell r="F1671" t="str">
            <v>Monitoring</v>
          </cell>
          <cell r="G1671" t="str">
            <v>Yorkshire</v>
          </cell>
          <cell r="H1671" t="str">
            <v>Yorkshire Zone 8</v>
          </cell>
          <cell r="I1671" t="str">
            <v>Monitoring</v>
          </cell>
          <cell r="J1671" t="str">
            <v>Hazard E914</v>
          </cell>
          <cell r="K1671">
            <v>36942</v>
          </cell>
          <cell r="L1671" t="str">
            <v>442381-004</v>
          </cell>
          <cell r="M1671">
            <v>442293</v>
          </cell>
          <cell r="N1671">
            <v>381853</v>
          </cell>
          <cell r="O1671">
            <v>111</v>
          </cell>
          <cell r="P1671" t="str">
            <v>SK</v>
          </cell>
          <cell r="Q1671" t="str">
            <v>SK 42293 81853</v>
          </cell>
        </row>
        <row r="1672">
          <cell r="D1672">
            <v>455.4</v>
          </cell>
          <cell r="E1672" t="str">
            <v>Shaft No.5 South</v>
          </cell>
          <cell r="F1672" t="str">
            <v>Monitoring</v>
          </cell>
          <cell r="G1672" t="str">
            <v>Yorkshire</v>
          </cell>
          <cell r="H1672" t="str">
            <v>Yorkshire Zone 8</v>
          </cell>
          <cell r="I1672" t="str">
            <v>Monitoring</v>
          </cell>
          <cell r="J1672" t="str">
            <v>Hazard E914</v>
          </cell>
          <cell r="K1672">
            <v>36942</v>
          </cell>
          <cell r="L1672" t="str">
            <v>442381-005</v>
          </cell>
          <cell r="M1672">
            <v>442287</v>
          </cell>
          <cell r="N1672">
            <v>381837</v>
          </cell>
          <cell r="O1672">
            <v>111</v>
          </cell>
          <cell r="P1672" t="str">
            <v>SK</v>
          </cell>
          <cell r="Q1672" t="str">
            <v>SK 42287 81837</v>
          </cell>
        </row>
        <row r="1673">
          <cell r="D1673">
            <v>375.1</v>
          </cell>
          <cell r="E1673" t="str">
            <v>B/H</v>
          </cell>
          <cell r="F1673" t="str">
            <v>Monitoring</v>
          </cell>
          <cell r="G1673" t="str">
            <v>North East</v>
          </cell>
          <cell r="H1673" t="str">
            <v>Coquet</v>
          </cell>
          <cell r="I1673" t="str">
            <v>Monitoring</v>
          </cell>
          <cell r="J1673" t="str">
            <v>Area Rising Minewater</v>
          </cell>
          <cell r="K1673">
            <v>36251</v>
          </cell>
          <cell r="M1673">
            <v>415390</v>
          </cell>
          <cell r="N1673">
            <v>603090</v>
          </cell>
          <cell r="O1673">
            <v>81</v>
          </cell>
          <cell r="P1673" t="str">
            <v>NU</v>
          </cell>
          <cell r="Q1673" t="str">
            <v>NU 15390 03090</v>
          </cell>
        </row>
        <row r="1674">
          <cell r="D1674">
            <v>611.1</v>
          </cell>
          <cell r="E1674" t="str">
            <v>Discharge</v>
          </cell>
          <cell r="F1674" t="str">
            <v>Monitoring</v>
          </cell>
          <cell r="G1674" t="str">
            <v>Scotland</v>
          </cell>
          <cell r="H1674" t="str">
            <v>North Lanarkshire</v>
          </cell>
          <cell r="I1674" t="str">
            <v>Monitoring</v>
          </cell>
          <cell r="J1674" t="str">
            <v>Area Rising Minewater</v>
          </cell>
          <cell r="K1674">
            <v>37687</v>
          </cell>
          <cell r="L1674" t="str">
            <v>276648-007</v>
          </cell>
          <cell r="M1674">
            <v>276623</v>
          </cell>
          <cell r="N1674">
            <v>648746</v>
          </cell>
          <cell r="O1674">
            <v>64</v>
          </cell>
          <cell r="P1674" t="str">
            <v>NS</v>
          </cell>
          <cell r="Q1674" t="str">
            <v>NS 76623 48746</v>
          </cell>
        </row>
        <row r="1675">
          <cell r="D1675">
            <v>613.1</v>
          </cell>
          <cell r="E1675" t="str">
            <v>Air Drift</v>
          </cell>
          <cell r="F1675" t="str">
            <v>Inactive</v>
          </cell>
          <cell r="G1675" t="str">
            <v>Scotland</v>
          </cell>
          <cell r="H1675" t="str">
            <v>North Lanarkshire</v>
          </cell>
          <cell r="I1675" t="str">
            <v>Monitoring</v>
          </cell>
          <cell r="J1675" t="str">
            <v>Area Rising Minewater</v>
          </cell>
          <cell r="K1675">
            <v>37687</v>
          </cell>
          <cell r="L1675" t="str">
            <v>277648-001</v>
          </cell>
          <cell r="M1675">
            <v>277013</v>
          </cell>
          <cell r="N1675">
            <v>648736</v>
          </cell>
          <cell r="O1675">
            <v>64</v>
          </cell>
          <cell r="P1675" t="str">
            <v>NS</v>
          </cell>
          <cell r="Q1675" t="str">
            <v>NS 77013 48736</v>
          </cell>
        </row>
        <row r="1676">
          <cell r="D1676">
            <v>527.1</v>
          </cell>
          <cell r="E1676" t="str">
            <v>Raw Mine Water</v>
          </cell>
          <cell r="F1676" t="str">
            <v>Pumped Passive</v>
          </cell>
          <cell r="G1676" t="str">
            <v>South Wales</v>
          </cell>
          <cell r="H1676" t="str">
            <v>Taff Zone</v>
          </cell>
          <cell r="I1676" t="str">
            <v>Mine Water Treatment</v>
          </cell>
          <cell r="J1676" t="str">
            <v>Coal Authority Minewater Programme</v>
          </cell>
          <cell r="K1676">
            <v>37113</v>
          </cell>
          <cell r="M1676">
            <v>310290</v>
          </cell>
          <cell r="N1676">
            <v>199020</v>
          </cell>
          <cell r="O1676">
            <v>171</v>
          </cell>
          <cell r="P1676" t="str">
            <v>ST</v>
          </cell>
          <cell r="Q1676" t="str">
            <v>ST 10290 99020</v>
          </cell>
        </row>
        <row r="1677">
          <cell r="D1677">
            <v>527.20000000000005</v>
          </cell>
          <cell r="E1677" t="str">
            <v>Settlement Pond 1 &amp; 2 Combined Outflow (Stream A)</v>
          </cell>
          <cell r="F1677" t="str">
            <v>Pumped Passive</v>
          </cell>
          <cell r="G1677" t="str">
            <v>South Wales</v>
          </cell>
          <cell r="H1677" t="str">
            <v>Taff Zone</v>
          </cell>
          <cell r="I1677" t="str">
            <v>Mine Water Treatment</v>
          </cell>
          <cell r="J1677" t="str">
            <v>Coal Authority Minewater Programme</v>
          </cell>
          <cell r="K1677">
            <v>37113</v>
          </cell>
          <cell r="M1677">
            <v>310330</v>
          </cell>
          <cell r="N1677">
            <v>199165</v>
          </cell>
          <cell r="O1677">
            <v>171</v>
          </cell>
          <cell r="P1677" t="str">
            <v>ST</v>
          </cell>
          <cell r="Q1677" t="str">
            <v>ST 10330 99165</v>
          </cell>
        </row>
        <row r="1678">
          <cell r="D1678">
            <v>527.29999999999995</v>
          </cell>
          <cell r="E1678" t="str">
            <v>Settlement Pond 3 Outflow (Stream B)</v>
          </cell>
          <cell r="F1678" t="str">
            <v>Pumped Passive</v>
          </cell>
          <cell r="G1678" t="str">
            <v>South Wales</v>
          </cell>
          <cell r="H1678" t="str">
            <v>Taff Zone</v>
          </cell>
          <cell r="I1678" t="str">
            <v>Mine Water Treatment</v>
          </cell>
          <cell r="J1678" t="str">
            <v>Coal Authority Minewater Programme</v>
          </cell>
          <cell r="K1678">
            <v>37113</v>
          </cell>
          <cell r="M1678">
            <v>310310</v>
          </cell>
          <cell r="N1678">
            <v>198960</v>
          </cell>
          <cell r="O1678">
            <v>171</v>
          </cell>
          <cell r="P1678" t="str">
            <v>ST</v>
          </cell>
          <cell r="Q1678" t="str">
            <v>ST 10310 98960</v>
          </cell>
        </row>
        <row r="1679">
          <cell r="D1679">
            <v>527.4</v>
          </cell>
          <cell r="E1679" t="str">
            <v>Settlement Pond 4 Outflow (Stream C)</v>
          </cell>
          <cell r="F1679" t="str">
            <v>Pumped Passive</v>
          </cell>
          <cell r="G1679" t="str">
            <v>South Wales</v>
          </cell>
          <cell r="H1679" t="str">
            <v>Taff Zone</v>
          </cell>
          <cell r="I1679" t="str">
            <v>Mine Water Treatment</v>
          </cell>
          <cell r="J1679" t="str">
            <v>Coal Authority Minewater Programme</v>
          </cell>
          <cell r="K1679">
            <v>37113</v>
          </cell>
          <cell r="M1679">
            <v>310360</v>
          </cell>
          <cell r="N1679">
            <v>198960</v>
          </cell>
          <cell r="O1679">
            <v>171</v>
          </cell>
          <cell r="P1679" t="str">
            <v>ST</v>
          </cell>
          <cell r="Q1679" t="str">
            <v>ST 10360 98960</v>
          </cell>
        </row>
        <row r="1680">
          <cell r="D1680">
            <v>527.5</v>
          </cell>
          <cell r="E1680" t="str">
            <v>Upper Consented Discharge (Stream A)</v>
          </cell>
          <cell r="F1680" t="str">
            <v>Pumped Passive</v>
          </cell>
          <cell r="G1680" t="str">
            <v>South Wales</v>
          </cell>
          <cell r="H1680" t="str">
            <v>Taff Zone</v>
          </cell>
          <cell r="I1680" t="str">
            <v>Mine Water Treatment</v>
          </cell>
          <cell r="J1680" t="str">
            <v>Coal Authority Minewater Programme</v>
          </cell>
          <cell r="K1680">
            <v>37113</v>
          </cell>
          <cell r="M1680">
            <v>310250</v>
          </cell>
          <cell r="N1680">
            <v>199155</v>
          </cell>
          <cell r="O1680">
            <v>171</v>
          </cell>
          <cell r="P1680" t="str">
            <v>ST</v>
          </cell>
          <cell r="Q1680" t="str">
            <v>ST 10250 99155</v>
          </cell>
        </row>
        <row r="1681">
          <cell r="D1681">
            <v>527.6</v>
          </cell>
          <cell r="E1681" t="str">
            <v>Lower Consented Discharge (Stream B&amp;C)</v>
          </cell>
          <cell r="F1681" t="str">
            <v>Pumped Passive</v>
          </cell>
          <cell r="G1681" t="str">
            <v>South Wales</v>
          </cell>
          <cell r="H1681" t="str">
            <v>Taff Zone</v>
          </cell>
          <cell r="I1681" t="str">
            <v>Mine Water Treatment</v>
          </cell>
          <cell r="J1681" t="str">
            <v>Coal Authority Minewater Programme</v>
          </cell>
          <cell r="K1681">
            <v>37113</v>
          </cell>
          <cell r="M1681">
            <v>310400</v>
          </cell>
          <cell r="N1681">
            <v>198664</v>
          </cell>
          <cell r="O1681">
            <v>171</v>
          </cell>
          <cell r="P1681" t="str">
            <v>ST</v>
          </cell>
          <cell r="Q1681" t="str">
            <v>ST 10400 98664</v>
          </cell>
        </row>
        <row r="1682">
          <cell r="D1682">
            <v>527.70000000000005</v>
          </cell>
          <cell r="E1682" t="str">
            <v>River upstream of upper CD</v>
          </cell>
          <cell r="F1682" t="str">
            <v>Pumped Passive</v>
          </cell>
          <cell r="G1682" t="str">
            <v>South Wales</v>
          </cell>
          <cell r="H1682" t="str">
            <v>Taff Zone</v>
          </cell>
          <cell r="I1682" t="str">
            <v>Mine Water Treatment</v>
          </cell>
          <cell r="J1682" t="str">
            <v>Coal Authority Minewater Programme</v>
          </cell>
          <cell r="K1682">
            <v>37113</v>
          </cell>
          <cell r="M1682">
            <v>310240</v>
          </cell>
          <cell r="N1682">
            <v>199170</v>
          </cell>
          <cell r="O1682">
            <v>171</v>
          </cell>
          <cell r="P1682" t="str">
            <v>ST</v>
          </cell>
          <cell r="Q1682" t="str">
            <v>ST 10240 99170</v>
          </cell>
        </row>
        <row r="1683">
          <cell r="D1683">
            <v>714.1</v>
          </cell>
          <cell r="E1683" t="str">
            <v>Discharge</v>
          </cell>
          <cell r="F1683" t="str">
            <v>Passive</v>
          </cell>
          <cell r="G1683" t="str">
            <v>South Wales</v>
          </cell>
          <cell r="H1683" t="str">
            <v>Upper Loughor Zone</v>
          </cell>
          <cell r="I1683" t="str">
            <v>Mine Water Treatment</v>
          </cell>
          <cell r="J1683" t="str">
            <v>Coal Authority Minewater Programme</v>
          </cell>
          <cell r="K1683">
            <v>38737</v>
          </cell>
          <cell r="L1683" t="str">
            <v>263209-024</v>
          </cell>
          <cell r="M1683">
            <v>263160</v>
          </cell>
          <cell r="N1683">
            <v>209686</v>
          </cell>
          <cell r="O1683">
            <v>159</v>
          </cell>
          <cell r="P1683" t="str">
            <v>SN</v>
          </cell>
          <cell r="Q1683" t="str">
            <v>SN 63160 09686</v>
          </cell>
        </row>
        <row r="1684">
          <cell r="D1684">
            <v>714.2</v>
          </cell>
          <cell r="E1684" t="str">
            <v>RAPS Treatment Outflow</v>
          </cell>
          <cell r="F1684" t="str">
            <v>Passive</v>
          </cell>
          <cell r="G1684" t="str">
            <v>South Wales</v>
          </cell>
          <cell r="H1684" t="str">
            <v>Upper Loughor Zone</v>
          </cell>
          <cell r="I1684" t="str">
            <v>Mine Water Treatment</v>
          </cell>
          <cell r="J1684" t="str">
            <v>Coal Authority Minewater Programme</v>
          </cell>
          <cell r="K1684">
            <v>38737</v>
          </cell>
          <cell r="M1684">
            <v>263120</v>
          </cell>
          <cell r="N1684">
            <v>209740</v>
          </cell>
          <cell r="O1684">
            <v>159</v>
          </cell>
          <cell r="P1684" t="str">
            <v>SN</v>
          </cell>
          <cell r="Q1684" t="str">
            <v>SN 63120 09740</v>
          </cell>
        </row>
        <row r="1685">
          <cell r="D1685">
            <v>714.3</v>
          </cell>
          <cell r="E1685" t="str">
            <v>Settling Ponds 1,2,3</v>
          </cell>
          <cell r="F1685" t="str">
            <v>Passive</v>
          </cell>
          <cell r="G1685" t="str">
            <v>South Wales</v>
          </cell>
          <cell r="H1685" t="str">
            <v>Upper Loughor Zone</v>
          </cell>
          <cell r="I1685" t="str">
            <v>Mine Water Treatment</v>
          </cell>
          <cell r="J1685" t="str">
            <v>Coal Authority Minewater Programme</v>
          </cell>
          <cell r="K1685">
            <v>38737</v>
          </cell>
          <cell r="M1685">
            <v>263080</v>
          </cell>
          <cell r="N1685">
            <v>209760</v>
          </cell>
          <cell r="O1685">
            <v>159</v>
          </cell>
          <cell r="P1685" t="str">
            <v>SN</v>
          </cell>
          <cell r="Q1685" t="str">
            <v>SN 63080 09760</v>
          </cell>
        </row>
        <row r="1686">
          <cell r="D1686">
            <v>714.4</v>
          </cell>
          <cell r="E1686" t="str">
            <v>Reed Bed</v>
          </cell>
          <cell r="F1686" t="str">
            <v>Passive</v>
          </cell>
          <cell r="G1686" t="str">
            <v>South Wales</v>
          </cell>
          <cell r="H1686" t="str">
            <v>Upper Loughor Zone</v>
          </cell>
          <cell r="I1686" t="str">
            <v>Mine Water Treatment</v>
          </cell>
          <cell r="J1686" t="str">
            <v>Coal Authority Minewater Programme</v>
          </cell>
          <cell r="K1686">
            <v>38737</v>
          </cell>
          <cell r="M1686">
            <v>263030</v>
          </cell>
          <cell r="N1686">
            <v>209777</v>
          </cell>
          <cell r="O1686">
            <v>159</v>
          </cell>
          <cell r="P1686" t="str">
            <v>SN</v>
          </cell>
          <cell r="Q1686" t="str">
            <v>SN 63030 09777</v>
          </cell>
        </row>
        <row r="1687">
          <cell r="D1687">
            <v>714.5</v>
          </cell>
          <cell r="E1687" t="str">
            <v>Consented Discharge</v>
          </cell>
          <cell r="F1687" t="str">
            <v>Passive</v>
          </cell>
          <cell r="G1687" t="str">
            <v>South Wales</v>
          </cell>
          <cell r="H1687" t="str">
            <v>Upper Loughor Zone</v>
          </cell>
          <cell r="I1687" t="str">
            <v>Mine Water Treatment</v>
          </cell>
          <cell r="J1687" t="str">
            <v>Coal Authority Minewater Programme</v>
          </cell>
          <cell r="K1687">
            <v>38737</v>
          </cell>
          <cell r="M1687">
            <v>263023</v>
          </cell>
          <cell r="N1687">
            <v>209788</v>
          </cell>
          <cell r="O1687">
            <v>159</v>
          </cell>
          <cell r="P1687" t="str">
            <v>SN</v>
          </cell>
          <cell r="Q1687" t="str">
            <v>SN 63023 09788</v>
          </cell>
        </row>
        <row r="1688">
          <cell r="D1688">
            <v>714.6</v>
          </cell>
          <cell r="E1688" t="str">
            <v>Settlement Pond 1 Outflow</v>
          </cell>
          <cell r="F1688" t="str">
            <v>Passive</v>
          </cell>
          <cell r="G1688" t="str">
            <v>South Wales</v>
          </cell>
          <cell r="H1688" t="str">
            <v>Upper Loughor Zone</v>
          </cell>
          <cell r="I1688" t="str">
            <v>Mine Water Treatment</v>
          </cell>
          <cell r="J1688" t="str">
            <v>Coal Authority Minewater Programme</v>
          </cell>
          <cell r="K1688">
            <v>38737</v>
          </cell>
          <cell r="M1688">
            <v>263095</v>
          </cell>
          <cell r="N1688">
            <v>209760</v>
          </cell>
          <cell r="O1688">
            <v>159</v>
          </cell>
          <cell r="P1688" t="str">
            <v>SN</v>
          </cell>
          <cell r="Q1688" t="str">
            <v>SN 63095 09760</v>
          </cell>
        </row>
        <row r="1689">
          <cell r="D1689">
            <v>714.7</v>
          </cell>
          <cell r="E1689" t="str">
            <v>Settlement Pond 3 Outflow</v>
          </cell>
          <cell r="F1689" t="str">
            <v>Passive</v>
          </cell>
          <cell r="G1689" t="str">
            <v>South Wales</v>
          </cell>
          <cell r="H1689" t="str">
            <v>Upper Loughor Zone</v>
          </cell>
          <cell r="I1689" t="str">
            <v>Mine Water Treatment</v>
          </cell>
          <cell r="J1689" t="str">
            <v>Coal Authority Minewater Programme</v>
          </cell>
          <cell r="K1689">
            <v>38737</v>
          </cell>
          <cell r="M1689">
            <v>263045</v>
          </cell>
          <cell r="N1689">
            <v>209775</v>
          </cell>
          <cell r="O1689">
            <v>159</v>
          </cell>
          <cell r="P1689" t="str">
            <v>SN</v>
          </cell>
          <cell r="Q1689" t="str">
            <v>SN 63045 09775</v>
          </cell>
        </row>
        <row r="1690">
          <cell r="D1690">
            <v>714.8</v>
          </cell>
          <cell r="E1690" t="str">
            <v>Settlement Pond 2 Outflow</v>
          </cell>
          <cell r="F1690" t="str">
            <v>Passive</v>
          </cell>
          <cell r="G1690" t="str">
            <v>South Wales</v>
          </cell>
          <cell r="H1690" t="str">
            <v>Upper Loughor Zone</v>
          </cell>
          <cell r="I1690" t="str">
            <v>Mine Water Treatment</v>
          </cell>
          <cell r="J1690" t="str">
            <v>Coal Authority Minewater Programme</v>
          </cell>
          <cell r="K1690">
            <v>38737</v>
          </cell>
          <cell r="M1690">
            <v>263070</v>
          </cell>
          <cell r="N1690">
            <v>209760</v>
          </cell>
          <cell r="O1690">
            <v>159</v>
          </cell>
          <cell r="P1690" t="str">
            <v>SN</v>
          </cell>
          <cell r="Q1690" t="str">
            <v>SN 63070 09760</v>
          </cell>
        </row>
        <row r="1691">
          <cell r="D1691">
            <v>714.9</v>
          </cell>
          <cell r="E1691" t="str">
            <v>River Discharge</v>
          </cell>
          <cell r="F1691" t="str">
            <v>Passive</v>
          </cell>
          <cell r="G1691" t="str">
            <v>South Wales</v>
          </cell>
          <cell r="H1691" t="str">
            <v>Upper Loughor Zone</v>
          </cell>
          <cell r="I1691" t="str">
            <v>Mine Water Treatment</v>
          </cell>
          <cell r="J1691" t="str">
            <v>Coal Authority Minewater Programme</v>
          </cell>
          <cell r="K1691">
            <v>38737</v>
          </cell>
          <cell r="M1691">
            <v>263155</v>
          </cell>
          <cell r="N1691">
            <v>209740</v>
          </cell>
          <cell r="O1691">
            <v>159</v>
          </cell>
          <cell r="P1691" t="str">
            <v>SN</v>
          </cell>
          <cell r="Q1691" t="str">
            <v>SN 63155 09740</v>
          </cell>
        </row>
        <row r="1692">
          <cell r="D1692">
            <v>481.1</v>
          </cell>
          <cell r="E1692" t="str">
            <v>Margaret Pit</v>
          </cell>
          <cell r="F1692" t="str">
            <v>Monitoring</v>
          </cell>
          <cell r="G1692" t="str">
            <v>North East</v>
          </cell>
          <cell r="H1692" t="str">
            <v>West Of Wear</v>
          </cell>
          <cell r="I1692" t="str">
            <v>Monitoring</v>
          </cell>
          <cell r="J1692" t="str">
            <v>Area Rising Minewater</v>
          </cell>
          <cell r="K1692">
            <v>36894</v>
          </cell>
          <cell r="L1692" t="str">
            <v>418554-006</v>
          </cell>
          <cell r="M1692">
            <v>418796</v>
          </cell>
          <cell r="N1692">
            <v>554413</v>
          </cell>
          <cell r="O1692">
            <v>88</v>
          </cell>
          <cell r="P1692" t="str">
            <v>NZ</v>
          </cell>
          <cell r="Q1692" t="str">
            <v>NZ 18796 54413</v>
          </cell>
        </row>
        <row r="1693">
          <cell r="D1693">
            <v>92.1</v>
          </cell>
          <cell r="E1693" t="str">
            <v>No.1 Shaft</v>
          </cell>
          <cell r="F1693" t="str">
            <v>Monitoring</v>
          </cell>
          <cell r="G1693" t="str">
            <v>Yorkshire</v>
          </cell>
          <cell r="H1693" t="str">
            <v>Yorkshire Zone 5</v>
          </cell>
          <cell r="I1693" t="str">
            <v>Monitoring</v>
          </cell>
          <cell r="J1693" t="str">
            <v>Cars</v>
          </cell>
          <cell r="K1693">
            <v>34700</v>
          </cell>
          <cell r="L1693" t="str">
            <v>434398-009</v>
          </cell>
          <cell r="M1693">
            <v>434155</v>
          </cell>
          <cell r="N1693">
            <v>398961</v>
          </cell>
          <cell r="O1693">
            <v>110</v>
          </cell>
          <cell r="P1693" t="str">
            <v>SK</v>
          </cell>
          <cell r="Q1693" t="str">
            <v>SK 34155 98961</v>
          </cell>
        </row>
        <row r="1694">
          <cell r="D1694">
            <v>92.2</v>
          </cell>
          <cell r="E1694" t="str">
            <v>No.2 Shaft</v>
          </cell>
          <cell r="F1694" t="str">
            <v>Monitoring</v>
          </cell>
          <cell r="G1694" t="str">
            <v>Yorkshire</v>
          </cell>
          <cell r="H1694" t="str">
            <v>Yorkshire Zone 5</v>
          </cell>
          <cell r="I1694" t="str">
            <v>Monitoring</v>
          </cell>
          <cell r="J1694" t="str">
            <v>Cars</v>
          </cell>
          <cell r="K1694">
            <v>34700</v>
          </cell>
          <cell r="L1694" t="str">
            <v>434398-010</v>
          </cell>
          <cell r="M1694">
            <v>434173</v>
          </cell>
          <cell r="N1694">
            <v>398945</v>
          </cell>
          <cell r="O1694">
            <v>110</v>
          </cell>
          <cell r="P1694" t="str">
            <v>SK</v>
          </cell>
          <cell r="Q1694" t="str">
            <v>SK 34173 98945</v>
          </cell>
        </row>
        <row r="1695">
          <cell r="D1695">
            <v>216.1</v>
          </cell>
          <cell r="E1695" t="str">
            <v>Upper Canal B/H</v>
          </cell>
          <cell r="F1695" t="str">
            <v>Monitoring</v>
          </cell>
          <cell r="G1695" t="str">
            <v>North West</v>
          </cell>
          <cell r="H1695" t="str">
            <v>Wigan - River Douglas</v>
          </cell>
          <cell r="I1695" t="str">
            <v>Monitoring</v>
          </cell>
          <cell r="J1695" t="str">
            <v>Hazard H145</v>
          </cell>
          <cell r="K1695">
            <v>35947</v>
          </cell>
          <cell r="M1695">
            <v>355385</v>
          </cell>
          <cell r="N1695">
            <v>407879</v>
          </cell>
          <cell r="O1695">
            <v>108</v>
          </cell>
          <cell r="P1695" t="str">
            <v>SD</v>
          </cell>
          <cell r="Q1695" t="str">
            <v>SD 55385 07879</v>
          </cell>
        </row>
        <row r="1696">
          <cell r="D1696">
            <v>216.2</v>
          </cell>
          <cell r="E1696" t="str">
            <v>North Lower Canal B/H No.3</v>
          </cell>
          <cell r="F1696" t="str">
            <v>Monitoring</v>
          </cell>
          <cell r="G1696" t="str">
            <v>North West</v>
          </cell>
          <cell r="H1696" t="str">
            <v>Wigan - River Douglas</v>
          </cell>
          <cell r="I1696" t="str">
            <v>Monitoring</v>
          </cell>
          <cell r="J1696" t="str">
            <v>Hazard H145</v>
          </cell>
          <cell r="K1696">
            <v>35947</v>
          </cell>
          <cell r="M1696">
            <v>355373</v>
          </cell>
          <cell r="N1696">
            <v>407803</v>
          </cell>
          <cell r="O1696">
            <v>108</v>
          </cell>
          <cell r="P1696" t="str">
            <v>SD</v>
          </cell>
          <cell r="Q1696" t="str">
            <v>SD 55373 07803</v>
          </cell>
        </row>
        <row r="1697">
          <cell r="D1697">
            <v>216.3</v>
          </cell>
          <cell r="E1697" t="str">
            <v>Middle Lower Canal B/H No.2</v>
          </cell>
          <cell r="F1697" t="str">
            <v>Monitoring</v>
          </cell>
          <cell r="G1697" t="str">
            <v>North West</v>
          </cell>
          <cell r="H1697" t="str">
            <v>Wigan - River Douglas</v>
          </cell>
          <cell r="I1697" t="str">
            <v>Monitoring</v>
          </cell>
          <cell r="J1697" t="str">
            <v>Hazard H145</v>
          </cell>
          <cell r="K1697">
            <v>35947</v>
          </cell>
          <cell r="M1697">
            <v>355373</v>
          </cell>
          <cell r="N1697">
            <v>407803</v>
          </cell>
          <cell r="O1697">
            <v>108</v>
          </cell>
          <cell r="P1697" t="str">
            <v>SD</v>
          </cell>
          <cell r="Q1697" t="str">
            <v>SD 55373 07803</v>
          </cell>
        </row>
        <row r="1698">
          <cell r="D1698">
            <v>216.4</v>
          </cell>
          <cell r="E1698" t="str">
            <v>South Lower Canal B/H No.1</v>
          </cell>
          <cell r="F1698" t="str">
            <v>Monitoring</v>
          </cell>
          <cell r="G1698" t="str">
            <v>North West</v>
          </cell>
          <cell r="H1698" t="str">
            <v>Wigan - River Douglas</v>
          </cell>
          <cell r="I1698" t="str">
            <v>Monitoring</v>
          </cell>
          <cell r="J1698" t="str">
            <v>Hazard H145</v>
          </cell>
          <cell r="K1698">
            <v>35947</v>
          </cell>
          <cell r="M1698">
            <v>355373</v>
          </cell>
          <cell r="N1698">
            <v>407803</v>
          </cell>
          <cell r="O1698">
            <v>108</v>
          </cell>
          <cell r="P1698" t="str">
            <v>SD</v>
          </cell>
          <cell r="Q1698" t="str">
            <v>SD 55373 07803</v>
          </cell>
        </row>
        <row r="1699">
          <cell r="D1699">
            <v>405.1</v>
          </cell>
          <cell r="E1699" t="str">
            <v>Discharge</v>
          </cell>
          <cell r="F1699" t="str">
            <v>Monitoring</v>
          </cell>
          <cell r="G1699" t="str">
            <v>Yorkshire</v>
          </cell>
          <cell r="H1699" t="str">
            <v>Yorkshire Zone 11</v>
          </cell>
          <cell r="I1699" t="str">
            <v>Monitoring</v>
          </cell>
          <cell r="J1699" t="str">
            <v>Hazard Area Investigation</v>
          </cell>
          <cell r="K1699">
            <v>36373</v>
          </cell>
          <cell r="L1699" t="str">
            <v>418426-001 to SW</v>
          </cell>
          <cell r="M1699">
            <v>418390</v>
          </cell>
          <cell r="N1699">
            <v>426870</v>
          </cell>
          <cell r="O1699">
            <v>104</v>
          </cell>
          <cell r="P1699" t="str">
            <v>SE</v>
          </cell>
          <cell r="Q1699" t="str">
            <v>SE 18390 26870</v>
          </cell>
        </row>
        <row r="1700">
          <cell r="D1700">
            <v>576.1</v>
          </cell>
          <cell r="E1700" t="str">
            <v>Winston Drift</v>
          </cell>
          <cell r="F1700" t="str">
            <v>Monitoring</v>
          </cell>
          <cell r="G1700" t="str">
            <v>North East</v>
          </cell>
          <cell r="H1700" t="str">
            <v>Teeside</v>
          </cell>
          <cell r="I1700" t="str">
            <v>Public Safety</v>
          </cell>
          <cell r="J1700" t="str">
            <v>Hazard H2889</v>
          </cell>
          <cell r="K1700">
            <v>37463</v>
          </cell>
          <cell r="L1700" t="str">
            <v>414516-004 to nw</v>
          </cell>
          <cell r="M1700">
            <v>414222</v>
          </cell>
          <cell r="N1700">
            <v>516312</v>
          </cell>
          <cell r="O1700">
            <v>92</v>
          </cell>
          <cell r="P1700" t="str">
            <v>NZ</v>
          </cell>
          <cell r="Q1700" t="str">
            <v>NZ 14222 16312</v>
          </cell>
        </row>
        <row r="1701">
          <cell r="D1701">
            <v>476.2</v>
          </cell>
          <cell r="E1701" t="str">
            <v>Drift</v>
          </cell>
          <cell r="F1701" t="str">
            <v>Monitoring</v>
          </cell>
          <cell r="G1701" t="str">
            <v>Yorkshire</v>
          </cell>
          <cell r="H1701" t="str">
            <v>Yorkshire Zone 1</v>
          </cell>
          <cell r="I1701" t="str">
            <v>Monitoring</v>
          </cell>
          <cell r="J1701" t="str">
            <v>Hazard H2236</v>
          </cell>
          <cell r="K1701">
            <v>36852</v>
          </cell>
          <cell r="L1701" t="str">
            <v>421412-011?</v>
          </cell>
          <cell r="M1701">
            <v>421310</v>
          </cell>
          <cell r="N1701">
            <v>412978</v>
          </cell>
          <cell r="O1701">
            <v>110</v>
          </cell>
          <cell r="P1701" t="str">
            <v>SE</v>
          </cell>
          <cell r="Q1701" t="str">
            <v>SE 21310 12978</v>
          </cell>
        </row>
        <row r="1702">
          <cell r="D1702">
            <v>476.1</v>
          </cell>
          <cell r="E1702" t="str">
            <v>Upcast Shaft</v>
          </cell>
          <cell r="F1702" t="str">
            <v>Monitoring</v>
          </cell>
          <cell r="G1702" t="str">
            <v>Yorkshire</v>
          </cell>
          <cell r="H1702" t="str">
            <v>Yorkshire Zone 1</v>
          </cell>
          <cell r="I1702" t="str">
            <v>Monitoring</v>
          </cell>
          <cell r="J1702" t="str">
            <v>Hazard H2236</v>
          </cell>
          <cell r="K1702">
            <v>36852</v>
          </cell>
          <cell r="L1702" t="str">
            <v>421413-003</v>
          </cell>
          <cell r="M1702">
            <v>421497</v>
          </cell>
          <cell r="N1702">
            <v>413140</v>
          </cell>
          <cell r="O1702">
            <v>110</v>
          </cell>
          <cell r="P1702" t="str">
            <v>SE</v>
          </cell>
          <cell r="Q1702" t="str">
            <v>SE 21497 13140</v>
          </cell>
        </row>
        <row r="1703">
          <cell r="D1703">
            <v>396.1</v>
          </cell>
          <cell r="E1703" t="str">
            <v>Lidgett Colliery No.20 Shaft</v>
          </cell>
          <cell r="F1703" t="str">
            <v>Monitoring</v>
          </cell>
          <cell r="G1703" t="str">
            <v>Yorkshire</v>
          </cell>
          <cell r="H1703" t="str">
            <v>Yorkshire Zone 5</v>
          </cell>
          <cell r="I1703" t="str">
            <v>Monitoring</v>
          </cell>
          <cell r="J1703" t="str">
            <v>Area Rising Minewater - Ramsden Recommendation</v>
          </cell>
          <cell r="K1703">
            <v>36373</v>
          </cell>
          <cell r="L1703" t="str">
            <v>436398-001</v>
          </cell>
          <cell r="M1703">
            <v>436173</v>
          </cell>
          <cell r="N1703">
            <v>398840</v>
          </cell>
          <cell r="O1703">
            <v>111</v>
          </cell>
          <cell r="P1703" t="str">
            <v>SK</v>
          </cell>
          <cell r="Q1703" t="str">
            <v>SK 36173 98840</v>
          </cell>
        </row>
        <row r="1704">
          <cell r="D1704">
            <v>396.2</v>
          </cell>
          <cell r="E1704" t="str">
            <v>Blacklane Shaft No. 21</v>
          </cell>
          <cell r="F1704" t="str">
            <v>Monitoring</v>
          </cell>
          <cell r="G1704" t="str">
            <v>Yorkshire</v>
          </cell>
          <cell r="H1704" t="str">
            <v>Yorkshire Zone 5</v>
          </cell>
          <cell r="I1704" t="str">
            <v>Monitoring</v>
          </cell>
          <cell r="J1704" t="str">
            <v>Area Rising Minewater - Ramsden Recommendation</v>
          </cell>
          <cell r="K1704">
            <v>36373</v>
          </cell>
          <cell r="L1704" t="str">
            <v>435398-006</v>
          </cell>
          <cell r="M1704">
            <v>435924</v>
          </cell>
          <cell r="N1704">
            <v>398717</v>
          </cell>
          <cell r="O1704">
            <v>111</v>
          </cell>
          <cell r="P1704" t="str">
            <v>SK</v>
          </cell>
          <cell r="Q1704" t="str">
            <v>SK 35924 98717</v>
          </cell>
        </row>
        <row r="1705">
          <cell r="D1705">
            <v>396.3</v>
          </cell>
          <cell r="E1705" t="str">
            <v>Tankersley Park Shaft</v>
          </cell>
          <cell r="F1705" t="str">
            <v>Monitoring</v>
          </cell>
          <cell r="G1705" t="str">
            <v>Yorkshire</v>
          </cell>
          <cell r="H1705" t="str">
            <v>Yorkshire Zone 5</v>
          </cell>
          <cell r="I1705" t="str">
            <v>Monitoring</v>
          </cell>
          <cell r="J1705" t="str">
            <v>Area Rising Minewater - Ramsden Recommendation</v>
          </cell>
          <cell r="K1705">
            <v>36373</v>
          </cell>
          <cell r="M1705">
            <v>435644</v>
          </cell>
          <cell r="N1705">
            <v>398770</v>
          </cell>
          <cell r="O1705">
            <v>111</v>
          </cell>
          <cell r="P1705" t="str">
            <v>SK</v>
          </cell>
          <cell r="Q1705" t="str">
            <v>SK 35644 98770</v>
          </cell>
        </row>
        <row r="1706">
          <cell r="D1706">
            <v>367.1</v>
          </cell>
          <cell r="E1706" t="str">
            <v>Elsecar Sellars Sough</v>
          </cell>
          <cell r="F1706" t="str">
            <v>Monitoring</v>
          </cell>
          <cell r="G1706" t="str">
            <v>Yorkshire</v>
          </cell>
          <cell r="H1706" t="str">
            <v>Yorkshire Zone 6</v>
          </cell>
          <cell r="I1706" t="str">
            <v>Monitoring</v>
          </cell>
          <cell r="J1706" t="str">
            <v>Area Rising Minewater - Ramsden Recommendation</v>
          </cell>
          <cell r="K1706">
            <v>36220</v>
          </cell>
          <cell r="L1706" t="str">
            <v>439400-009</v>
          </cell>
          <cell r="M1706">
            <v>439060</v>
          </cell>
          <cell r="N1706">
            <v>400494</v>
          </cell>
          <cell r="O1706">
            <v>111</v>
          </cell>
          <cell r="P1706" t="str">
            <v>SE</v>
          </cell>
          <cell r="Q1706" t="str">
            <v>SE 39060 00494</v>
          </cell>
        </row>
        <row r="1707">
          <cell r="D1707">
            <v>367.2</v>
          </cell>
          <cell r="E1707" t="str">
            <v>Distillery Shaft No.8</v>
          </cell>
          <cell r="F1707" t="str">
            <v>Monitoring</v>
          </cell>
          <cell r="G1707" t="str">
            <v>Yorkshire</v>
          </cell>
          <cell r="H1707" t="str">
            <v>Yorkshire Zone 6</v>
          </cell>
          <cell r="I1707" t="str">
            <v>Monitoring</v>
          </cell>
          <cell r="J1707" t="str">
            <v>Area Rising Minewater - Ramsden Recommendation</v>
          </cell>
          <cell r="K1707">
            <v>36220</v>
          </cell>
          <cell r="L1707" t="str">
            <v>438400-012?</v>
          </cell>
          <cell r="M1707">
            <v>438750</v>
          </cell>
          <cell r="N1707">
            <v>400080</v>
          </cell>
          <cell r="O1707">
            <v>111</v>
          </cell>
          <cell r="P1707" t="str">
            <v>SE</v>
          </cell>
          <cell r="Q1707" t="str">
            <v>SE 38750 00080</v>
          </cell>
        </row>
        <row r="1708">
          <cell r="D1708">
            <v>367.3</v>
          </cell>
          <cell r="E1708" t="str">
            <v>Heritage Centre Shaft No.9</v>
          </cell>
          <cell r="F1708" t="str">
            <v>Monitoring</v>
          </cell>
          <cell r="G1708" t="str">
            <v>Yorkshire</v>
          </cell>
          <cell r="H1708" t="str">
            <v>Yorkshire Zone 6</v>
          </cell>
          <cell r="I1708" t="str">
            <v>Monitoring</v>
          </cell>
          <cell r="J1708" t="str">
            <v>Area Rising Minewater - Ramsden Recommendation</v>
          </cell>
          <cell r="K1708">
            <v>36220</v>
          </cell>
          <cell r="L1708" t="str">
            <v>438399-015?</v>
          </cell>
          <cell r="M1708">
            <v>438600</v>
          </cell>
          <cell r="N1708">
            <v>399855</v>
          </cell>
          <cell r="O1708">
            <v>111</v>
          </cell>
          <cell r="P1708" t="str">
            <v>SK</v>
          </cell>
          <cell r="Q1708" t="str">
            <v>SK 38600 99855</v>
          </cell>
        </row>
        <row r="1709">
          <cell r="D1709">
            <v>367.4</v>
          </cell>
          <cell r="E1709" t="str">
            <v>Plantation Shaft No.12</v>
          </cell>
          <cell r="F1709" t="str">
            <v>Monitoring</v>
          </cell>
          <cell r="G1709" t="str">
            <v>Yorkshire</v>
          </cell>
          <cell r="H1709" t="str">
            <v>Yorkshire Zone 6</v>
          </cell>
          <cell r="I1709" t="str">
            <v>Monitoring</v>
          </cell>
          <cell r="J1709" t="str">
            <v>Area Rising Minewater - Ramsden Recommendation</v>
          </cell>
          <cell r="K1709">
            <v>36220</v>
          </cell>
          <cell r="L1709" t="str">
            <v>438399-013</v>
          </cell>
          <cell r="M1709">
            <v>438514</v>
          </cell>
          <cell r="N1709">
            <v>399742</v>
          </cell>
          <cell r="O1709">
            <v>111</v>
          </cell>
          <cell r="P1709" t="str">
            <v>SK</v>
          </cell>
          <cell r="Q1709" t="str">
            <v>SK 38514 99742</v>
          </cell>
        </row>
        <row r="1710">
          <cell r="D1710">
            <v>367.5</v>
          </cell>
          <cell r="E1710" t="str">
            <v>Welfare Shaft No.13</v>
          </cell>
          <cell r="F1710" t="str">
            <v>Monitoring</v>
          </cell>
          <cell r="G1710" t="str">
            <v>Yorkshire</v>
          </cell>
          <cell r="H1710" t="str">
            <v>Yorkshire Zone 6</v>
          </cell>
          <cell r="I1710" t="str">
            <v>Monitoring</v>
          </cell>
          <cell r="J1710" t="str">
            <v>Area Rising Minewater - Ramsden Recommendation</v>
          </cell>
          <cell r="K1710">
            <v>36220</v>
          </cell>
          <cell r="L1710" t="str">
            <v>438399-009</v>
          </cell>
          <cell r="M1710">
            <v>438403</v>
          </cell>
          <cell r="N1710">
            <v>399744</v>
          </cell>
          <cell r="O1710">
            <v>111</v>
          </cell>
          <cell r="P1710" t="str">
            <v>SK</v>
          </cell>
          <cell r="Q1710" t="str">
            <v>SK 38403 99744</v>
          </cell>
        </row>
        <row r="1711">
          <cell r="D1711">
            <v>367.6</v>
          </cell>
          <cell r="E1711" t="str">
            <v>Law Wood Adit</v>
          </cell>
          <cell r="F1711" t="str">
            <v>Monitoring</v>
          </cell>
          <cell r="G1711" t="str">
            <v>Yorkshire</v>
          </cell>
          <cell r="H1711" t="str">
            <v>Yorkshire Zone 6</v>
          </cell>
          <cell r="I1711" t="str">
            <v>Monitoring</v>
          </cell>
          <cell r="J1711" t="str">
            <v>Area Rising Minewater - Ramsden Recommendation</v>
          </cell>
          <cell r="K1711">
            <v>36220</v>
          </cell>
          <cell r="L1711" t="str">
            <v>438399-012</v>
          </cell>
          <cell r="M1711">
            <v>438503</v>
          </cell>
          <cell r="N1711">
            <v>399657</v>
          </cell>
          <cell r="O1711">
            <v>111</v>
          </cell>
          <cell r="P1711" t="str">
            <v>SK</v>
          </cell>
          <cell r="Q1711" t="str">
            <v>SK 38503 99657</v>
          </cell>
        </row>
        <row r="1712">
          <cell r="D1712">
            <v>367.7</v>
          </cell>
          <cell r="E1712" t="str">
            <v>Furnace Shaft</v>
          </cell>
          <cell r="F1712" t="str">
            <v>Monitoring</v>
          </cell>
          <cell r="G1712" t="str">
            <v>Yorkshire</v>
          </cell>
          <cell r="H1712" t="str">
            <v>Yorkshire Zone 6</v>
          </cell>
          <cell r="I1712" t="str">
            <v>Monitoring</v>
          </cell>
          <cell r="J1712" t="str">
            <v>Area Rising Minewater - Ramsden Recommendation</v>
          </cell>
          <cell r="K1712">
            <v>36220</v>
          </cell>
          <cell r="L1712" t="str">
            <v>438399-010</v>
          </cell>
          <cell r="M1712">
            <v>438503</v>
          </cell>
          <cell r="N1712">
            <v>399657</v>
          </cell>
          <cell r="O1712">
            <v>111</v>
          </cell>
          <cell r="P1712" t="str">
            <v>SK</v>
          </cell>
          <cell r="Q1712" t="str">
            <v>SK 38503 99657</v>
          </cell>
        </row>
        <row r="1713">
          <cell r="D1713">
            <v>423.1</v>
          </cell>
          <cell r="E1713" t="str">
            <v>Strafford Shaft No.22</v>
          </cell>
          <cell r="F1713" t="str">
            <v>Monitoring</v>
          </cell>
          <cell r="G1713" t="str">
            <v>Yorkshire</v>
          </cell>
          <cell r="H1713" t="str">
            <v>Yorkshire Zone 5</v>
          </cell>
          <cell r="I1713" t="str">
            <v>Monitoring</v>
          </cell>
          <cell r="J1713" t="str">
            <v>Area Rising Minewater</v>
          </cell>
          <cell r="K1713">
            <v>36373</v>
          </cell>
          <cell r="L1713" t="str">
            <v>435398-005</v>
          </cell>
          <cell r="M1713">
            <v>435489</v>
          </cell>
          <cell r="N1713">
            <v>398586</v>
          </cell>
          <cell r="O1713">
            <v>111</v>
          </cell>
          <cell r="P1713" t="str">
            <v>SK</v>
          </cell>
          <cell r="Q1713" t="str">
            <v>SK 35489 98586</v>
          </cell>
        </row>
        <row r="1714">
          <cell r="D1714">
            <v>423.2</v>
          </cell>
          <cell r="E1714" t="str">
            <v>Top O' The Park Shaft No.23</v>
          </cell>
          <cell r="F1714" t="str">
            <v>Monitoring</v>
          </cell>
          <cell r="G1714" t="str">
            <v>Yorkshire</v>
          </cell>
          <cell r="H1714" t="str">
            <v>Yorkshire Zone 5</v>
          </cell>
          <cell r="I1714" t="str">
            <v>Monitoring</v>
          </cell>
          <cell r="J1714" t="str">
            <v>Area Rising Minewater</v>
          </cell>
          <cell r="K1714">
            <v>36373</v>
          </cell>
          <cell r="L1714" t="str">
            <v>435398-007?</v>
          </cell>
          <cell r="M1714">
            <v>435175</v>
          </cell>
          <cell r="N1714">
            <v>398428</v>
          </cell>
          <cell r="O1714">
            <v>111</v>
          </cell>
          <cell r="P1714" t="str">
            <v>SK</v>
          </cell>
          <cell r="Q1714" t="str">
            <v>SK 35175 98428</v>
          </cell>
        </row>
        <row r="1715">
          <cell r="D1715">
            <v>423.3</v>
          </cell>
          <cell r="E1715" t="str">
            <v>Old Parkgate West Shaft No. 23A</v>
          </cell>
          <cell r="F1715" t="str">
            <v>Monitoring</v>
          </cell>
          <cell r="G1715" t="str">
            <v>Yorkshire</v>
          </cell>
          <cell r="H1715" t="str">
            <v>Yorkshire Zone 5</v>
          </cell>
          <cell r="I1715" t="str">
            <v>Monitoring</v>
          </cell>
          <cell r="J1715" t="str">
            <v>Area Rising Minewater</v>
          </cell>
          <cell r="K1715">
            <v>36373</v>
          </cell>
          <cell r="L1715" t="str">
            <v>435398-008</v>
          </cell>
          <cell r="M1715">
            <v>435117</v>
          </cell>
          <cell r="N1715">
            <v>398331</v>
          </cell>
          <cell r="O1715">
            <v>111</v>
          </cell>
          <cell r="P1715" t="str">
            <v>SK</v>
          </cell>
          <cell r="Q1715" t="str">
            <v>SK 35117 98331</v>
          </cell>
        </row>
        <row r="1716">
          <cell r="D1716">
            <v>599.1</v>
          </cell>
          <cell r="E1716" t="str">
            <v>Dysart Main B/H</v>
          </cell>
          <cell r="F1716" t="str">
            <v>Monitoring</v>
          </cell>
          <cell r="G1716" t="str">
            <v>Scotland</v>
          </cell>
          <cell r="H1716" t="str">
            <v>East Fife</v>
          </cell>
          <cell r="I1716" t="str">
            <v>Monitoring</v>
          </cell>
          <cell r="J1716" t="str">
            <v>Area Rising Minewater</v>
          </cell>
          <cell r="K1716">
            <v>37641</v>
          </cell>
          <cell r="M1716">
            <v>329051</v>
          </cell>
          <cell r="N1716">
            <v>697258</v>
          </cell>
          <cell r="O1716">
            <v>59</v>
          </cell>
          <cell r="P1716" t="str">
            <v>NT</v>
          </cell>
          <cell r="Q1716" t="str">
            <v>NT 29051 97258</v>
          </cell>
        </row>
        <row r="1717">
          <cell r="D1717">
            <v>600.1</v>
          </cell>
          <cell r="E1717" t="str">
            <v>Dysart Main B/H</v>
          </cell>
          <cell r="F1717" t="str">
            <v>Monitoring</v>
          </cell>
          <cell r="G1717" t="str">
            <v>Scotland</v>
          </cell>
          <cell r="H1717" t="str">
            <v>East Fife</v>
          </cell>
          <cell r="I1717" t="str">
            <v>Monitoring</v>
          </cell>
          <cell r="J1717" t="str">
            <v>Area Rising Minewater</v>
          </cell>
          <cell r="K1717">
            <v>37641</v>
          </cell>
          <cell r="M1717">
            <v>329055</v>
          </cell>
          <cell r="N1717">
            <v>697761</v>
          </cell>
          <cell r="O1717">
            <v>59</v>
          </cell>
          <cell r="P1717" t="str">
            <v>NT</v>
          </cell>
          <cell r="Q1717" t="str">
            <v>NT 29055 97761</v>
          </cell>
        </row>
        <row r="1718">
          <cell r="D1718">
            <v>198.1</v>
          </cell>
          <cell r="E1718" t="str">
            <v>No.2 Shaft</v>
          </cell>
          <cell r="F1718" t="str">
            <v>Monitoring</v>
          </cell>
          <cell r="G1718" t="str">
            <v>Yorkshire</v>
          </cell>
          <cell r="H1718" t="str">
            <v>Yorkshire Zone 5</v>
          </cell>
          <cell r="I1718" t="str">
            <v>Monitoring</v>
          </cell>
          <cell r="J1718" t="str">
            <v>Area Investigation - Ramsden Recommendation</v>
          </cell>
          <cell r="K1718">
            <v>35551</v>
          </cell>
          <cell r="L1718" t="str">
            <v>438396-001</v>
          </cell>
          <cell r="M1718">
            <v>438304</v>
          </cell>
          <cell r="N1718">
            <v>396375</v>
          </cell>
          <cell r="O1718">
            <v>110</v>
          </cell>
          <cell r="P1718" t="str">
            <v>SK</v>
          </cell>
          <cell r="Q1718" t="str">
            <v>SK 38304 96375</v>
          </cell>
        </row>
        <row r="1719">
          <cell r="D1719">
            <v>202.1</v>
          </cell>
          <cell r="E1719" t="str">
            <v>Jane Pumping Shaft</v>
          </cell>
          <cell r="F1719" t="str">
            <v>Monitoring</v>
          </cell>
          <cell r="G1719" t="str">
            <v>North East</v>
          </cell>
          <cell r="H1719" t="str">
            <v>South Durham</v>
          </cell>
          <cell r="I1719" t="str">
            <v>Monitoring</v>
          </cell>
          <cell r="J1719" t="str">
            <v>Cars</v>
          </cell>
          <cell r="K1719">
            <v>35065</v>
          </cell>
          <cell r="L1719" t="str">
            <v>430533-001</v>
          </cell>
          <cell r="M1719">
            <v>430950</v>
          </cell>
          <cell r="N1719">
            <v>533868</v>
          </cell>
          <cell r="O1719">
            <v>93</v>
          </cell>
          <cell r="P1719" t="str">
            <v>NZ</v>
          </cell>
          <cell r="Q1719" t="str">
            <v>NZ 30950 33868</v>
          </cell>
        </row>
        <row r="1720">
          <cell r="D1720">
            <v>365.1</v>
          </cell>
          <cell r="E1720" t="str">
            <v>West Dc Shaft M/H</v>
          </cell>
          <cell r="F1720" t="str">
            <v>Monitoring</v>
          </cell>
          <cell r="G1720" t="str">
            <v>North East</v>
          </cell>
          <cell r="H1720" t="str">
            <v>West Tyneside</v>
          </cell>
          <cell r="I1720" t="str">
            <v>Monitoring</v>
          </cell>
          <cell r="J1720" t="str">
            <v>Area Rising Minewater</v>
          </cell>
          <cell r="K1720">
            <v>36220</v>
          </cell>
          <cell r="L1720" t="str">
            <v>415565-001</v>
          </cell>
          <cell r="M1720">
            <v>415386</v>
          </cell>
          <cell r="N1720">
            <v>565811</v>
          </cell>
          <cell r="O1720">
            <v>88</v>
          </cell>
          <cell r="P1720" t="str">
            <v>NZ</v>
          </cell>
          <cell r="Q1720" t="str">
            <v>NZ 15386 65811</v>
          </cell>
        </row>
        <row r="1721">
          <cell r="D1721">
            <v>365.2</v>
          </cell>
          <cell r="E1721" t="str">
            <v>East Uc Shaft M/H</v>
          </cell>
          <cell r="F1721" t="str">
            <v>Monitoring</v>
          </cell>
          <cell r="G1721" t="str">
            <v>North East</v>
          </cell>
          <cell r="H1721" t="str">
            <v>West Tyneside</v>
          </cell>
          <cell r="I1721" t="str">
            <v>Monitoring</v>
          </cell>
          <cell r="J1721" t="str">
            <v>Area Rising Minewater</v>
          </cell>
          <cell r="K1721">
            <v>36220</v>
          </cell>
          <cell r="L1721" t="str">
            <v>415565-002</v>
          </cell>
          <cell r="M1721">
            <v>415397</v>
          </cell>
          <cell r="N1721">
            <v>565811</v>
          </cell>
          <cell r="O1721">
            <v>88</v>
          </cell>
          <cell r="P1721" t="str">
            <v>NZ</v>
          </cell>
          <cell r="Q1721" t="str">
            <v>NZ 15397 65811</v>
          </cell>
        </row>
        <row r="1722">
          <cell r="D1722">
            <v>365.3</v>
          </cell>
          <cell r="E1722" t="str">
            <v>Discharge Manholes north and south</v>
          </cell>
          <cell r="F1722" t="str">
            <v>Monitoring</v>
          </cell>
          <cell r="G1722" t="str">
            <v>North East</v>
          </cell>
          <cell r="H1722" t="str">
            <v>West Tyneside</v>
          </cell>
          <cell r="I1722" t="str">
            <v>Monitoring</v>
          </cell>
          <cell r="J1722" t="str">
            <v>Area Rising Minewater</v>
          </cell>
          <cell r="K1722">
            <v>36220</v>
          </cell>
          <cell r="M1722">
            <v>415393</v>
          </cell>
          <cell r="N1722">
            <v>565808</v>
          </cell>
          <cell r="O1722">
            <v>88</v>
          </cell>
          <cell r="P1722" t="str">
            <v>NZ</v>
          </cell>
          <cell r="Q1722" t="str">
            <v>NZ 15393 65808</v>
          </cell>
        </row>
        <row r="1723">
          <cell r="D1723">
            <v>365.4</v>
          </cell>
          <cell r="E1723" t="str">
            <v>Discharge to Reeth Burn</v>
          </cell>
          <cell r="F1723" t="str">
            <v>Monitoring</v>
          </cell>
          <cell r="G1723" t="str">
            <v>North East</v>
          </cell>
          <cell r="H1723" t="str">
            <v>West Tyneside</v>
          </cell>
          <cell r="I1723" t="str">
            <v>Monitoring</v>
          </cell>
          <cell r="J1723" t="str">
            <v>Area Rising Minewater</v>
          </cell>
          <cell r="K1723">
            <v>36220</v>
          </cell>
          <cell r="M1723">
            <v>415396</v>
          </cell>
          <cell r="N1723">
            <v>565754</v>
          </cell>
          <cell r="O1723">
            <v>88</v>
          </cell>
          <cell r="P1723" t="str">
            <v>NZ</v>
          </cell>
          <cell r="Q1723" t="str">
            <v>NZ 15396 65754</v>
          </cell>
        </row>
        <row r="1724">
          <cell r="D1724">
            <v>365.5</v>
          </cell>
          <cell r="E1724" t="str">
            <v>Derwentwater Shaft</v>
          </cell>
          <cell r="F1724" t="str">
            <v>Monitoring</v>
          </cell>
          <cell r="G1724" t="str">
            <v>North East</v>
          </cell>
          <cell r="H1724" t="str">
            <v>West Tyneside</v>
          </cell>
          <cell r="I1724" t="str">
            <v>Monitoring</v>
          </cell>
          <cell r="J1724" t="str">
            <v>Area Rising Minewater</v>
          </cell>
          <cell r="K1724">
            <v>36220</v>
          </cell>
          <cell r="L1724" t="str">
            <v>415565-006</v>
          </cell>
          <cell r="M1724">
            <v>415341</v>
          </cell>
          <cell r="N1724">
            <v>565832</v>
          </cell>
          <cell r="O1724">
            <v>88</v>
          </cell>
          <cell r="P1724" t="str">
            <v>NZ</v>
          </cell>
          <cell r="Q1724" t="str">
            <v>NZ 15341 65832</v>
          </cell>
        </row>
        <row r="1725">
          <cell r="D1725">
            <v>366.1</v>
          </cell>
          <cell r="E1725" t="str">
            <v>No.1 Shaft North Vent</v>
          </cell>
          <cell r="F1725" t="str">
            <v>Monitoring</v>
          </cell>
          <cell r="G1725" t="str">
            <v>Yorkshire</v>
          </cell>
          <cell r="H1725" t="str">
            <v>Yorkshire Zone 6</v>
          </cell>
          <cell r="I1725" t="str">
            <v>Monitoring</v>
          </cell>
          <cell r="J1725" t="str">
            <v>Area Mine Gas Investigation</v>
          </cell>
          <cell r="K1725">
            <v>36251</v>
          </cell>
          <cell r="L1725" t="str">
            <v>449389-001</v>
          </cell>
          <cell r="M1725">
            <v>449923</v>
          </cell>
          <cell r="N1725">
            <v>389679</v>
          </cell>
          <cell r="O1725">
            <v>111</v>
          </cell>
          <cell r="P1725" t="str">
            <v>SK</v>
          </cell>
          <cell r="Q1725" t="str">
            <v>SK 49923 89679</v>
          </cell>
        </row>
        <row r="1726">
          <cell r="D1726">
            <v>366.2</v>
          </cell>
          <cell r="E1726" t="str">
            <v>No.1 Shaft South Vent</v>
          </cell>
          <cell r="F1726" t="str">
            <v>Monitoring</v>
          </cell>
          <cell r="G1726" t="str">
            <v>Yorkshire</v>
          </cell>
          <cell r="H1726" t="str">
            <v>Yorkshire Zone 6</v>
          </cell>
          <cell r="I1726" t="str">
            <v>Monitoring</v>
          </cell>
          <cell r="J1726" t="str">
            <v>Area Mine Gas Investigation</v>
          </cell>
          <cell r="K1726">
            <v>36251</v>
          </cell>
          <cell r="L1726" t="str">
            <v>449389-001</v>
          </cell>
          <cell r="M1726">
            <v>449923</v>
          </cell>
          <cell r="N1726">
            <v>389679</v>
          </cell>
          <cell r="O1726">
            <v>111</v>
          </cell>
          <cell r="P1726" t="str">
            <v>SK</v>
          </cell>
          <cell r="Q1726" t="str">
            <v>SK 49923 89679</v>
          </cell>
        </row>
        <row r="1727">
          <cell r="D1727">
            <v>366.3</v>
          </cell>
          <cell r="E1727" t="str">
            <v>No.2 Shaft</v>
          </cell>
          <cell r="F1727" t="str">
            <v>Monitoring</v>
          </cell>
          <cell r="G1727" t="str">
            <v>Yorkshire</v>
          </cell>
          <cell r="H1727" t="str">
            <v>Yorkshire Zone 6</v>
          </cell>
          <cell r="I1727" t="str">
            <v>Monitoring</v>
          </cell>
          <cell r="J1727" t="str">
            <v>Area Mine Gas Investigation</v>
          </cell>
          <cell r="K1727">
            <v>36251</v>
          </cell>
          <cell r="L1727" t="str">
            <v>449389-002</v>
          </cell>
          <cell r="M1727">
            <v>449903</v>
          </cell>
          <cell r="N1727">
            <v>389619</v>
          </cell>
          <cell r="O1727">
            <v>111</v>
          </cell>
          <cell r="P1727" t="str">
            <v>SK</v>
          </cell>
          <cell r="Q1727" t="str">
            <v>SK 49903 89619</v>
          </cell>
        </row>
        <row r="1728">
          <cell r="D1728">
            <v>724.1</v>
          </cell>
          <cell r="E1728" t="str">
            <v>Discharge culvert</v>
          </cell>
          <cell r="F1728" t="str">
            <v>Monitoring</v>
          </cell>
          <cell r="G1728" t="str">
            <v>Yorkshire</v>
          </cell>
          <cell r="H1728" t="str">
            <v>North West Yorkshire</v>
          </cell>
          <cell r="I1728" t="str">
            <v>Maintenance Culvert</v>
          </cell>
          <cell r="J1728" t="str">
            <v>Hazard H3850</v>
          </cell>
          <cell r="K1728">
            <v>38875</v>
          </cell>
          <cell r="M1728">
            <v>418675</v>
          </cell>
          <cell r="N1728">
            <v>426405</v>
          </cell>
          <cell r="O1728">
            <v>104</v>
          </cell>
          <cell r="P1728" t="str">
            <v>SE</v>
          </cell>
          <cell r="Q1728" t="str">
            <v>SE 18675 26405</v>
          </cell>
        </row>
        <row r="1729">
          <cell r="D1729">
            <v>503.1</v>
          </cell>
          <cell r="E1729" t="str">
            <v>Tram Road Discharge</v>
          </cell>
          <cell r="F1729" t="str">
            <v>Monitoring</v>
          </cell>
          <cell r="G1729" t="str">
            <v>South Wales</v>
          </cell>
          <cell r="H1729" t="str">
            <v>Lower Sirhowy Valley</v>
          </cell>
          <cell r="I1729" t="str">
            <v>Design Mine Water Treatment</v>
          </cell>
          <cell r="J1729" t="str">
            <v>Coal Authority Minewater Programme</v>
          </cell>
          <cell r="K1729">
            <v>38261</v>
          </cell>
          <cell r="L1729" t="str">
            <v>317195-010 and 317195-011 near</v>
          </cell>
          <cell r="M1729">
            <v>317975</v>
          </cell>
          <cell r="N1729">
            <v>195685</v>
          </cell>
          <cell r="O1729">
            <v>171</v>
          </cell>
          <cell r="P1729" t="str">
            <v>ST</v>
          </cell>
          <cell r="Q1729" t="str">
            <v>ST 17975 95685</v>
          </cell>
        </row>
        <row r="1730">
          <cell r="D1730">
            <v>503.2</v>
          </cell>
          <cell r="E1730" t="str">
            <v>Pump BH to Mynydd Islwyn Road (RMC land)</v>
          </cell>
          <cell r="F1730" t="str">
            <v>Monitoring</v>
          </cell>
          <cell r="G1730" t="str">
            <v>South Wales</v>
          </cell>
          <cell r="H1730" t="str">
            <v>Lower Sirhowy Valley</v>
          </cell>
          <cell r="I1730" t="str">
            <v>Design Mine Water Treatment</v>
          </cell>
          <cell r="J1730" t="str">
            <v>Coal Authority Minewater Programme</v>
          </cell>
          <cell r="K1730">
            <v>38261</v>
          </cell>
          <cell r="M1730">
            <v>317944</v>
          </cell>
          <cell r="N1730">
            <v>195729</v>
          </cell>
          <cell r="O1730">
            <v>171</v>
          </cell>
          <cell r="P1730" t="str">
            <v>ST</v>
          </cell>
          <cell r="Q1730" t="str">
            <v>ST 17944 95729</v>
          </cell>
        </row>
        <row r="1731">
          <cell r="D1731">
            <v>503.3</v>
          </cell>
          <cell r="E1731" t="str">
            <v>BH1 to Mynydd Islwyn seam</v>
          </cell>
          <cell r="F1731" t="str">
            <v>Monitoring</v>
          </cell>
          <cell r="G1731" t="str">
            <v>South Wales</v>
          </cell>
          <cell r="H1731" t="str">
            <v>Lower Sirhowy Valley</v>
          </cell>
          <cell r="I1731" t="str">
            <v>Design Mine Water Treatment</v>
          </cell>
          <cell r="J1731" t="str">
            <v>Coal Authority Minewater Programme</v>
          </cell>
          <cell r="K1731">
            <v>38261</v>
          </cell>
          <cell r="M1731">
            <v>317977</v>
          </cell>
          <cell r="N1731">
            <v>195640</v>
          </cell>
          <cell r="O1731">
            <v>171</v>
          </cell>
          <cell r="P1731" t="str">
            <v>ST</v>
          </cell>
          <cell r="Q1731" t="str">
            <v>ST 17977 95640</v>
          </cell>
        </row>
        <row r="1732">
          <cell r="D1732">
            <v>503.4</v>
          </cell>
          <cell r="E1732" t="str">
            <v>BH2 to Mynydd Islwyn workings</v>
          </cell>
          <cell r="F1732" t="str">
            <v>Monitoring</v>
          </cell>
          <cell r="G1732" t="str">
            <v>South Wales</v>
          </cell>
          <cell r="H1732" t="str">
            <v>Lower Sirhowy Valley</v>
          </cell>
          <cell r="I1732" t="str">
            <v>Design Mine Water Treatment</v>
          </cell>
          <cell r="J1732" t="str">
            <v>Coal Authority Minewater Programme</v>
          </cell>
          <cell r="K1732">
            <v>38261</v>
          </cell>
          <cell r="M1732">
            <v>317977</v>
          </cell>
          <cell r="N1732">
            <v>195622</v>
          </cell>
          <cell r="O1732">
            <v>171</v>
          </cell>
          <cell r="P1732" t="str">
            <v>ST</v>
          </cell>
          <cell r="Q1732" t="str">
            <v>ST 17977 95622</v>
          </cell>
        </row>
        <row r="1733">
          <cell r="D1733">
            <v>503.5</v>
          </cell>
          <cell r="E1733" t="str">
            <v>BH3 (sportsfield) to Roadway in Mynydd Islwyn</v>
          </cell>
          <cell r="F1733" t="str">
            <v>Monitoring</v>
          </cell>
          <cell r="G1733" t="str">
            <v>South Wales</v>
          </cell>
          <cell r="H1733" t="str">
            <v>Lower Sirhowy Valley</v>
          </cell>
          <cell r="I1733" t="str">
            <v>Design Mine Water Treatment</v>
          </cell>
          <cell r="J1733" t="str">
            <v>Coal Authority Minewater Programme</v>
          </cell>
          <cell r="K1733">
            <v>38261</v>
          </cell>
          <cell r="M1733">
            <v>318049</v>
          </cell>
          <cell r="N1733">
            <v>195669</v>
          </cell>
          <cell r="O1733">
            <v>171</v>
          </cell>
          <cell r="P1733" t="str">
            <v>ST</v>
          </cell>
          <cell r="Q1733" t="str">
            <v>ST 18049 95669</v>
          </cell>
        </row>
        <row r="1734">
          <cell r="D1734">
            <v>503.6</v>
          </cell>
          <cell r="E1734" t="str">
            <v>Downstream</v>
          </cell>
          <cell r="F1734" t="str">
            <v>Monitoring</v>
          </cell>
          <cell r="G1734" t="str">
            <v>South Wales</v>
          </cell>
          <cell r="H1734" t="str">
            <v>Lower Sirhowy Valley</v>
          </cell>
          <cell r="I1734" t="str">
            <v>Design Mine Water Treatment</v>
          </cell>
          <cell r="J1734" t="str">
            <v>Coal Authority Minewater Programme</v>
          </cell>
          <cell r="K1734">
            <v>38261</v>
          </cell>
          <cell r="M1734">
            <v>318003</v>
          </cell>
          <cell r="N1734">
            <v>195486</v>
          </cell>
          <cell r="O1734">
            <v>171</v>
          </cell>
          <cell r="P1734" t="str">
            <v>ST</v>
          </cell>
          <cell r="Q1734" t="str">
            <v>ST 18003 95486</v>
          </cell>
        </row>
        <row r="1735">
          <cell r="D1735">
            <v>503.7</v>
          </cell>
          <cell r="E1735" t="str">
            <v>Downstream at Gelligroes Mill</v>
          </cell>
          <cell r="F1735" t="str">
            <v>Monitoring</v>
          </cell>
          <cell r="G1735" t="str">
            <v>South Wales</v>
          </cell>
          <cell r="H1735" t="str">
            <v>Lower Sirhowy Valley</v>
          </cell>
          <cell r="I1735" t="str">
            <v>Design Mine Water Treatment</v>
          </cell>
          <cell r="J1735" t="str">
            <v>Coal Authority Minewater Programme</v>
          </cell>
          <cell r="K1735">
            <v>38261</v>
          </cell>
          <cell r="M1735">
            <v>317814</v>
          </cell>
          <cell r="N1735">
            <v>194692</v>
          </cell>
          <cell r="O1735">
            <v>171</v>
          </cell>
          <cell r="P1735" t="str">
            <v>ST</v>
          </cell>
          <cell r="Q1735" t="str">
            <v>ST 17814 94692</v>
          </cell>
        </row>
        <row r="1736">
          <cell r="D1736">
            <v>503.8</v>
          </cell>
          <cell r="E1736" t="str">
            <v>Downstream at Pont Islwyn</v>
          </cell>
          <cell r="F1736" t="str">
            <v>Monitoring</v>
          </cell>
          <cell r="G1736" t="str">
            <v>South Wales</v>
          </cell>
          <cell r="H1736" t="str">
            <v>Lower Sirhowy Valley</v>
          </cell>
          <cell r="I1736" t="str">
            <v>Design Mine Water Treatment</v>
          </cell>
          <cell r="J1736" t="str">
            <v>Coal Authority Minewater Programme</v>
          </cell>
          <cell r="K1736">
            <v>38261</v>
          </cell>
          <cell r="M1736">
            <v>317896</v>
          </cell>
          <cell r="N1736">
            <v>194103</v>
          </cell>
          <cell r="O1736">
            <v>171</v>
          </cell>
          <cell r="P1736" t="str">
            <v>ST</v>
          </cell>
          <cell r="Q1736" t="str">
            <v>ST 17896 94103</v>
          </cell>
        </row>
        <row r="1737">
          <cell r="D1737">
            <v>129.1</v>
          </cell>
          <cell r="E1737" t="str">
            <v>Adit</v>
          </cell>
          <cell r="F1737" t="str">
            <v>Inactive</v>
          </cell>
          <cell r="G1737" t="str">
            <v>South Wales</v>
          </cell>
          <cell r="H1737" t="str">
            <v>Upper Sirhowy Valley</v>
          </cell>
          <cell r="I1737" t="str">
            <v>Public Safety</v>
          </cell>
          <cell r="J1737" t="str">
            <v>Coal Authority Instruction</v>
          </cell>
          <cell r="K1737">
            <v>35004</v>
          </cell>
          <cell r="L1737" t="str">
            <v>314209-079</v>
          </cell>
          <cell r="M1737">
            <v>314152</v>
          </cell>
          <cell r="N1737">
            <v>209077</v>
          </cell>
          <cell r="O1737">
            <v>161</v>
          </cell>
          <cell r="P1737" t="str">
            <v>SO</v>
          </cell>
          <cell r="Q1737" t="str">
            <v>SO 14152 09077</v>
          </cell>
        </row>
        <row r="1738">
          <cell r="D1738">
            <v>129.19999999999999</v>
          </cell>
          <cell r="E1738" t="str">
            <v>Discharge</v>
          </cell>
          <cell r="F1738" t="str">
            <v>Inactive</v>
          </cell>
          <cell r="G1738" t="str">
            <v>South Wales</v>
          </cell>
          <cell r="H1738" t="str">
            <v>Upper Sirhowy Valley</v>
          </cell>
          <cell r="I1738" t="str">
            <v>Public Safety</v>
          </cell>
          <cell r="J1738" t="str">
            <v>Coal Authority Instruction</v>
          </cell>
          <cell r="K1738">
            <v>35004</v>
          </cell>
          <cell r="M1738">
            <v>314114</v>
          </cell>
          <cell r="N1738">
            <v>209005</v>
          </cell>
          <cell r="O1738">
            <v>161</v>
          </cell>
          <cell r="P1738" t="str">
            <v>SO</v>
          </cell>
          <cell r="Q1738" t="str">
            <v>SO 14114 09005</v>
          </cell>
        </row>
        <row r="1739">
          <cell r="D1739">
            <v>75.099999999999994</v>
          </cell>
          <cell r="E1739" t="str">
            <v>Drift</v>
          </cell>
          <cell r="F1739" t="str">
            <v>Monitoring</v>
          </cell>
          <cell r="G1739" t="str">
            <v>Yorkshire</v>
          </cell>
          <cell r="H1739" t="str">
            <v>Yorkshire Zone 8</v>
          </cell>
          <cell r="I1739" t="str">
            <v>Monitoring</v>
          </cell>
          <cell r="J1739" t="str">
            <v>Cars</v>
          </cell>
          <cell r="K1739">
            <v>34608</v>
          </cell>
          <cell r="L1739" t="str">
            <v>443387-003</v>
          </cell>
          <cell r="M1739">
            <v>443658</v>
          </cell>
          <cell r="N1739">
            <v>387906</v>
          </cell>
          <cell r="O1739">
            <v>111</v>
          </cell>
          <cell r="P1739" t="str">
            <v>SK</v>
          </cell>
          <cell r="Q1739" t="str">
            <v>SK 43658 87906</v>
          </cell>
        </row>
        <row r="1740">
          <cell r="D1740">
            <v>579.1</v>
          </cell>
          <cell r="E1740" t="str">
            <v>Monitoring Bh</v>
          </cell>
          <cell r="F1740" t="str">
            <v>Monitoring</v>
          </cell>
          <cell r="G1740" t="str">
            <v>South Wales</v>
          </cell>
          <cell r="H1740" t="str">
            <v>Dulais/Neath Valleys</v>
          </cell>
          <cell r="I1740" t="str">
            <v>Monitoring</v>
          </cell>
          <cell r="J1740" t="str">
            <v>Area Rising Minewater</v>
          </cell>
          <cell r="K1740">
            <v>37517</v>
          </cell>
          <cell r="M1740">
            <v>278835</v>
          </cell>
          <cell r="N1740">
            <v>205573</v>
          </cell>
          <cell r="O1740">
            <v>160</v>
          </cell>
          <cell r="P1740" t="str">
            <v>SN</v>
          </cell>
          <cell r="Q1740" t="str">
            <v>SN 78835 05573</v>
          </cell>
        </row>
        <row r="1741">
          <cell r="D1741">
            <v>507.1</v>
          </cell>
          <cell r="E1741" t="str">
            <v>Brithdir B/H</v>
          </cell>
          <cell r="F1741" t="str">
            <v>Monitoring</v>
          </cell>
          <cell r="G1741" t="str">
            <v>South Wales</v>
          </cell>
          <cell r="H1741" t="str">
            <v>Taff Zone</v>
          </cell>
          <cell r="I1741" t="str">
            <v>Monitoring</v>
          </cell>
          <cell r="J1741" t="str">
            <v>Area Rising Minewater</v>
          </cell>
          <cell r="K1741">
            <v>37035</v>
          </cell>
          <cell r="M1741">
            <v>310378</v>
          </cell>
          <cell r="N1741">
            <v>199353</v>
          </cell>
          <cell r="O1741">
            <v>171</v>
          </cell>
          <cell r="P1741" t="str">
            <v>ST</v>
          </cell>
          <cell r="Q1741" t="str">
            <v>ST 10378 99353</v>
          </cell>
        </row>
        <row r="1742">
          <cell r="D1742">
            <v>248.1</v>
          </cell>
          <cell r="E1742" t="str">
            <v>No.26 Adit</v>
          </cell>
          <cell r="F1742" t="str">
            <v>Monitoring</v>
          </cell>
          <cell r="G1742" t="str">
            <v>South Wales</v>
          </cell>
          <cell r="H1742" t="str">
            <v>Upper Rhondda Fawr Valley</v>
          </cell>
          <cell r="I1742" t="str">
            <v>Monitoring</v>
          </cell>
          <cell r="J1742" t="str">
            <v>Hazard Area Investigation</v>
          </cell>
          <cell r="K1742">
            <v>35796</v>
          </cell>
          <cell r="L1742" t="str">
            <v>294197-026</v>
          </cell>
          <cell r="M1742">
            <v>294471</v>
          </cell>
          <cell r="N1742">
            <v>197470</v>
          </cell>
          <cell r="O1742">
            <v>170</v>
          </cell>
          <cell r="P1742" t="str">
            <v>SS</v>
          </cell>
          <cell r="Q1742" t="str">
            <v>SS 94471 97470</v>
          </cell>
        </row>
        <row r="1743">
          <cell r="D1743">
            <v>252.1</v>
          </cell>
          <cell r="E1743" t="str">
            <v>No.12 Adit</v>
          </cell>
          <cell r="F1743" t="str">
            <v>Monitoring</v>
          </cell>
          <cell r="G1743" t="str">
            <v>South Wales</v>
          </cell>
          <cell r="H1743" t="str">
            <v>Upper Sirhowy Valley</v>
          </cell>
          <cell r="I1743" t="str">
            <v>Monitoring</v>
          </cell>
          <cell r="J1743" t="str">
            <v>Hazard H1170</v>
          </cell>
          <cell r="K1743">
            <v>35796</v>
          </cell>
          <cell r="L1743" t="str">
            <v>315206-012</v>
          </cell>
          <cell r="M1743">
            <v>315917</v>
          </cell>
          <cell r="N1743">
            <v>206593</v>
          </cell>
          <cell r="O1743">
            <v>161</v>
          </cell>
          <cell r="P1743" t="str">
            <v>SO</v>
          </cell>
          <cell r="Q1743" t="str">
            <v>SO 15917 06593</v>
          </cell>
        </row>
        <row r="1744">
          <cell r="D1744">
            <v>252.2</v>
          </cell>
          <cell r="E1744" t="str">
            <v>No.13 Adit</v>
          </cell>
          <cell r="F1744" t="str">
            <v>Monitoring</v>
          </cell>
          <cell r="G1744" t="str">
            <v>South Wales</v>
          </cell>
          <cell r="H1744" t="str">
            <v>Upper Sirhowy Valley</v>
          </cell>
          <cell r="I1744" t="str">
            <v>Monitoring</v>
          </cell>
          <cell r="J1744" t="str">
            <v>Hazard H1170</v>
          </cell>
          <cell r="K1744">
            <v>35827</v>
          </cell>
          <cell r="L1744" t="str">
            <v>315206-013</v>
          </cell>
          <cell r="M1744">
            <v>315959</v>
          </cell>
          <cell r="N1744">
            <v>206290</v>
          </cell>
          <cell r="O1744">
            <v>161</v>
          </cell>
          <cell r="P1744" t="str">
            <v>SO</v>
          </cell>
          <cell r="Q1744" t="str">
            <v>SO 15959 06290</v>
          </cell>
        </row>
        <row r="1745">
          <cell r="D1745">
            <v>799.1</v>
          </cell>
          <cell r="E1745" t="str">
            <v>Tronsnant discharge</v>
          </cell>
          <cell r="F1745" t="str">
            <v>Monitoring</v>
          </cell>
          <cell r="G1745" t="str">
            <v>South Wales</v>
          </cell>
          <cell r="I1745" t="str">
            <v>Monitoring</v>
          </cell>
          <cell r="J1745" t="str">
            <v>Coal Authority Minewater Programme</v>
          </cell>
          <cell r="K1745">
            <v>42275</v>
          </cell>
          <cell r="Q1745" t="str">
            <v>SO 28605 00607</v>
          </cell>
        </row>
        <row r="1746">
          <cell r="D1746">
            <v>799.2</v>
          </cell>
          <cell r="E1746" t="str">
            <v>Upstream (U/S) Leisure centre footbridge</v>
          </cell>
          <cell r="F1746" t="str">
            <v>Monitoring</v>
          </cell>
          <cell r="G1746" t="str">
            <v>South Wales</v>
          </cell>
          <cell r="I1746" t="str">
            <v>Monitoring</v>
          </cell>
          <cell r="J1746" t="str">
            <v>Coal Authority Minewater Programme</v>
          </cell>
          <cell r="K1746">
            <v>42275</v>
          </cell>
          <cell r="Q1746" t="str">
            <v>SO 28557 00663</v>
          </cell>
        </row>
        <row r="1747">
          <cell r="D1747">
            <v>799.3</v>
          </cell>
          <cell r="E1747" t="str">
            <v>Usk Rd (Ponty Moile)</v>
          </cell>
          <cell r="F1747" t="str">
            <v>Monitoring</v>
          </cell>
          <cell r="G1747" t="str">
            <v>South Wales</v>
          </cell>
          <cell r="I1747" t="str">
            <v>Monitoring</v>
          </cell>
          <cell r="J1747" t="str">
            <v>Coal Authority Minewater Programme</v>
          </cell>
          <cell r="K1747">
            <v>42275</v>
          </cell>
          <cell r="Q1747" t="str">
            <v>SO 29030 00488</v>
          </cell>
        </row>
        <row r="1748">
          <cell r="D1748">
            <v>799.4</v>
          </cell>
          <cell r="E1748" t="str">
            <v>Tyr'felin Lower Mill Field</v>
          </cell>
          <cell r="F1748" t="str">
            <v>Monitoring</v>
          </cell>
          <cell r="G1748" t="str">
            <v>South Wales</v>
          </cell>
          <cell r="I1748" t="str">
            <v>Monitoring</v>
          </cell>
          <cell r="J1748" t="str">
            <v>Coal Authority Minewater Programme</v>
          </cell>
          <cell r="K1748">
            <v>42275</v>
          </cell>
          <cell r="Q1748" t="str">
            <v xml:space="preserve">SO 29587 00017 </v>
          </cell>
        </row>
        <row r="1749">
          <cell r="D1749">
            <v>799.5</v>
          </cell>
          <cell r="E1749" t="str">
            <v>New Road Bridge</v>
          </cell>
          <cell r="F1749" t="str">
            <v>Monitoring</v>
          </cell>
          <cell r="G1749" t="str">
            <v>South Wales</v>
          </cell>
          <cell r="I1749" t="str">
            <v>Monitoring</v>
          </cell>
          <cell r="J1749" t="str">
            <v>Coal Authority Minewater Programme</v>
          </cell>
          <cell r="K1749">
            <v>42275</v>
          </cell>
          <cell r="Q1749" t="str">
            <v>ST 29882 99409</v>
          </cell>
        </row>
        <row r="1750">
          <cell r="D1750">
            <v>799.6</v>
          </cell>
          <cell r="E1750" t="str">
            <v>Pont – y – Felin Rd footbridge</v>
          </cell>
          <cell r="F1750" t="str">
            <v>Monitoring</v>
          </cell>
          <cell r="G1750" t="str">
            <v>South Wales</v>
          </cell>
          <cell r="I1750" t="str">
            <v>Monitoring</v>
          </cell>
          <cell r="J1750" t="str">
            <v>Coal Authority Minewater Programme</v>
          </cell>
          <cell r="K1750">
            <v>42275</v>
          </cell>
          <cell r="Q1750" t="str">
            <v>ST 30064 98876</v>
          </cell>
        </row>
        <row r="1751">
          <cell r="D1751">
            <v>596.1</v>
          </cell>
          <cell r="E1751" t="str">
            <v>B/H</v>
          </cell>
          <cell r="F1751" t="str">
            <v>Monitoring</v>
          </cell>
          <cell r="G1751" t="str">
            <v>South Wales</v>
          </cell>
          <cell r="H1751" t="str">
            <v>Main Lower Rhondda Valley</v>
          </cell>
          <cell r="I1751" t="str">
            <v>Monitoring</v>
          </cell>
          <cell r="J1751" t="str">
            <v>Area Rising Minewater</v>
          </cell>
          <cell r="K1751">
            <v>37641</v>
          </cell>
          <cell r="M1751">
            <v>305418</v>
          </cell>
          <cell r="N1751">
            <v>190948</v>
          </cell>
          <cell r="O1751">
            <v>170</v>
          </cell>
          <cell r="P1751" t="str">
            <v>ST</v>
          </cell>
          <cell r="Q1751" t="str">
            <v>ST 05418 90948</v>
          </cell>
        </row>
        <row r="1752">
          <cell r="D1752">
            <v>317.10000000000002</v>
          </cell>
          <cell r="E1752" t="str">
            <v>Shaft</v>
          </cell>
          <cell r="F1752" t="str">
            <v>Monitoring</v>
          </cell>
          <cell r="G1752" t="str">
            <v>North West</v>
          </cell>
          <cell r="H1752" t="str">
            <v>Tyldersley Irwell Zone</v>
          </cell>
          <cell r="I1752" t="str">
            <v>Monitoring</v>
          </cell>
          <cell r="J1752" t="str">
            <v>Hazard Area Investigation</v>
          </cell>
          <cell r="K1752">
            <v>36130</v>
          </cell>
          <cell r="L1752" t="str">
            <v>373403-011</v>
          </cell>
          <cell r="M1752">
            <v>373217</v>
          </cell>
          <cell r="N1752">
            <v>403197</v>
          </cell>
          <cell r="O1752">
            <v>109</v>
          </cell>
          <cell r="P1752" t="str">
            <v>SD</v>
          </cell>
          <cell r="Q1752" t="str">
            <v>SD 73217 03197</v>
          </cell>
        </row>
        <row r="1753">
          <cell r="D1753">
            <v>791.1</v>
          </cell>
          <cell r="E1753" t="str">
            <v>High Main Borehole</v>
          </cell>
          <cell r="F1753" t="str">
            <v>Monitoring</v>
          </cell>
          <cell r="G1753" t="str">
            <v>North East</v>
          </cell>
          <cell r="H1753" t="str">
            <v>Newcastle</v>
          </cell>
          <cell r="I1753" t="str">
            <v>Monitoring</v>
          </cell>
          <cell r="J1753" t="str">
            <v>Investigation of pumping efficiency</v>
          </cell>
          <cell r="K1753">
            <v>41898</v>
          </cell>
          <cell r="M1753">
            <v>426755</v>
          </cell>
          <cell r="N1753">
            <v>563855</v>
          </cell>
          <cell r="P1753" t="str">
            <v>NZ</v>
          </cell>
        </row>
        <row r="1754">
          <cell r="D1754">
            <v>791.2</v>
          </cell>
          <cell r="E1754" t="str">
            <v>Superficials Borehole</v>
          </cell>
          <cell r="F1754" t="str">
            <v>Monitoring</v>
          </cell>
          <cell r="G1754" t="str">
            <v>North East</v>
          </cell>
          <cell r="H1754" t="str">
            <v>Newcastle</v>
          </cell>
          <cell r="I1754" t="str">
            <v>Monitoring</v>
          </cell>
          <cell r="J1754" t="str">
            <v>Investigation of pumping efficiency</v>
          </cell>
          <cell r="K1754">
            <v>41898</v>
          </cell>
          <cell r="M1754">
            <v>426755</v>
          </cell>
          <cell r="N1754">
            <v>563855</v>
          </cell>
          <cell r="P1754" t="str">
            <v>NZ</v>
          </cell>
        </row>
        <row r="1755">
          <cell r="D1755">
            <v>661.1</v>
          </cell>
          <cell r="E1755" t="str">
            <v>No.1 Discharge</v>
          </cell>
          <cell r="F1755" t="str">
            <v>Monitoring</v>
          </cell>
          <cell r="G1755" t="str">
            <v>East Midlands</v>
          </cell>
          <cell r="H1755" t="str">
            <v>Rother / Drone</v>
          </cell>
          <cell r="I1755" t="str">
            <v>Design Mine Water Treatment</v>
          </cell>
          <cell r="J1755" t="str">
            <v>Coal Authority Minewater Programme</v>
          </cell>
          <cell r="K1755">
            <v>38117</v>
          </cell>
          <cell r="M1755">
            <v>437157</v>
          </cell>
          <cell r="N1755">
            <v>377470</v>
          </cell>
          <cell r="O1755">
            <v>119</v>
          </cell>
          <cell r="P1755" t="str">
            <v>SK</v>
          </cell>
          <cell r="Q1755" t="str">
            <v>SK 37157 77470</v>
          </cell>
        </row>
        <row r="1756">
          <cell r="D1756">
            <v>661.2</v>
          </cell>
          <cell r="E1756" t="str">
            <v>No.2 Discharge</v>
          </cell>
          <cell r="F1756" t="str">
            <v>Monitoring</v>
          </cell>
          <cell r="G1756" t="str">
            <v>East Midlands</v>
          </cell>
          <cell r="H1756" t="str">
            <v>Rother / Drone</v>
          </cell>
          <cell r="I1756" t="str">
            <v>Design Mine Water Treatment</v>
          </cell>
          <cell r="J1756" t="str">
            <v>Coal Authority Minewater Programme</v>
          </cell>
          <cell r="K1756">
            <v>38117</v>
          </cell>
          <cell r="M1756">
            <v>437521</v>
          </cell>
          <cell r="N1756">
            <v>377301</v>
          </cell>
          <cell r="O1756">
            <v>119</v>
          </cell>
          <cell r="P1756" t="str">
            <v>SK</v>
          </cell>
          <cell r="Q1756" t="str">
            <v>SK 37521 77301</v>
          </cell>
        </row>
        <row r="1757">
          <cell r="D1757">
            <v>661.3</v>
          </cell>
          <cell r="E1757" t="str">
            <v>No.3 Discharge</v>
          </cell>
          <cell r="F1757" t="str">
            <v>Monitoring</v>
          </cell>
          <cell r="G1757" t="str">
            <v>East Midlands</v>
          </cell>
          <cell r="H1757" t="str">
            <v>Rother / Drone</v>
          </cell>
          <cell r="I1757" t="str">
            <v>Design Mine Water Treatment</v>
          </cell>
          <cell r="J1757" t="str">
            <v>Coal Authority Minewater Programme</v>
          </cell>
          <cell r="K1757">
            <v>38117</v>
          </cell>
          <cell r="M1757">
            <v>437559</v>
          </cell>
          <cell r="N1757">
            <v>377295</v>
          </cell>
          <cell r="O1757">
            <v>119</v>
          </cell>
          <cell r="P1757" t="str">
            <v>SK</v>
          </cell>
          <cell r="Q1757" t="str">
            <v>SK 37559 77295</v>
          </cell>
        </row>
        <row r="1758">
          <cell r="D1758">
            <v>661.4</v>
          </cell>
          <cell r="E1758" t="str">
            <v>Ramshaw Wood Adit Discharge</v>
          </cell>
          <cell r="F1758" t="str">
            <v>Monitoring</v>
          </cell>
          <cell r="G1758" t="str">
            <v>East Midlands</v>
          </cell>
          <cell r="H1758" t="str">
            <v>Rother / Drone</v>
          </cell>
          <cell r="I1758" t="str">
            <v>Maintenance</v>
          </cell>
          <cell r="J1758" t="str">
            <v>Coal Authority Minewater Programme</v>
          </cell>
          <cell r="K1758">
            <v>39155</v>
          </cell>
          <cell r="L1758" t="str">
            <v>437377-015</v>
          </cell>
          <cell r="M1758">
            <v>437758</v>
          </cell>
          <cell r="N1758">
            <v>377037</v>
          </cell>
          <cell r="O1758">
            <v>119</v>
          </cell>
          <cell r="P1758" t="str">
            <v>SK</v>
          </cell>
          <cell r="Q1758" t="str">
            <v>SK 37758 77037</v>
          </cell>
        </row>
        <row r="1759">
          <cell r="D1759">
            <v>661.5</v>
          </cell>
          <cell r="E1759" t="str">
            <v>Downstream at Church Street</v>
          </cell>
          <cell r="F1759" t="str">
            <v>Monitoring</v>
          </cell>
          <cell r="G1759" t="str">
            <v>East Midlands</v>
          </cell>
          <cell r="H1759" t="str">
            <v>Rother / Drone</v>
          </cell>
          <cell r="I1759" t="str">
            <v>Maintenance</v>
          </cell>
          <cell r="J1759" t="str">
            <v>Coal Authority Minewater Programme</v>
          </cell>
          <cell r="K1759">
            <v>39155</v>
          </cell>
          <cell r="M1759">
            <v>437415</v>
          </cell>
          <cell r="N1759">
            <v>377250</v>
          </cell>
          <cell r="O1759">
            <v>119</v>
          </cell>
          <cell r="P1759" t="str">
            <v>SK</v>
          </cell>
          <cell r="Q1759" t="str">
            <v>SK 37415 77250</v>
          </cell>
        </row>
        <row r="1760">
          <cell r="D1760">
            <v>661.6</v>
          </cell>
          <cell r="E1760" t="str">
            <v>Downstream at Whittington Lane</v>
          </cell>
          <cell r="F1760" t="str">
            <v>Monitoring</v>
          </cell>
          <cell r="G1760" t="str">
            <v>East Midlands</v>
          </cell>
          <cell r="H1760" t="str">
            <v>Rother / Drone</v>
          </cell>
          <cell r="I1760" t="str">
            <v>Maintenance</v>
          </cell>
          <cell r="J1760" t="str">
            <v>Coal Authority Minewater Programme</v>
          </cell>
          <cell r="K1760">
            <v>39155</v>
          </cell>
          <cell r="M1760">
            <v>437555</v>
          </cell>
          <cell r="N1760">
            <v>376550</v>
          </cell>
          <cell r="O1760">
            <v>119</v>
          </cell>
          <cell r="P1760" t="str">
            <v>SK</v>
          </cell>
          <cell r="Q1760" t="str">
            <v>SK 37555 76550</v>
          </cell>
        </row>
        <row r="1761">
          <cell r="D1761">
            <v>661.7</v>
          </cell>
          <cell r="E1761" t="str">
            <v>Downstream at Brierly Bridge</v>
          </cell>
          <cell r="F1761" t="str">
            <v>Monitoring</v>
          </cell>
          <cell r="G1761" t="str">
            <v>East Midlands</v>
          </cell>
          <cell r="H1761" t="str">
            <v>Rother / Drone</v>
          </cell>
          <cell r="I1761" t="str">
            <v>Maintenance</v>
          </cell>
          <cell r="J1761" t="str">
            <v>Coal Authority Minewater Programme</v>
          </cell>
          <cell r="K1761">
            <v>39155</v>
          </cell>
          <cell r="M1761">
            <v>437515</v>
          </cell>
          <cell r="N1761">
            <v>376090</v>
          </cell>
          <cell r="O1761">
            <v>119</v>
          </cell>
          <cell r="P1761" t="str">
            <v>SK</v>
          </cell>
          <cell r="Q1761" t="str">
            <v>SK 37515 76090</v>
          </cell>
        </row>
        <row r="1762">
          <cell r="D1762">
            <v>661.8</v>
          </cell>
          <cell r="E1762" t="str">
            <v>Downstream at Confluence to Barlow Brook</v>
          </cell>
          <cell r="F1762" t="str">
            <v>Monitoring</v>
          </cell>
          <cell r="G1762" t="str">
            <v>East Midlands</v>
          </cell>
          <cell r="H1762" t="str">
            <v>Rother / Drone</v>
          </cell>
          <cell r="I1762" t="str">
            <v>Maintenance</v>
          </cell>
          <cell r="J1762" t="str">
            <v>Coal Authority Minewater Programme</v>
          </cell>
          <cell r="K1762">
            <v>39155</v>
          </cell>
          <cell r="M1762">
            <v>437280</v>
          </cell>
          <cell r="N1762">
            <v>374990</v>
          </cell>
          <cell r="O1762">
            <v>119</v>
          </cell>
          <cell r="P1762" t="str">
            <v>SK</v>
          </cell>
          <cell r="Q1762" t="str">
            <v>SK 37280 74990</v>
          </cell>
        </row>
        <row r="1763">
          <cell r="D1763">
            <v>661.9</v>
          </cell>
          <cell r="E1763" t="str">
            <v>Downstream at Sheepbridge Lane</v>
          </cell>
          <cell r="F1763" t="str">
            <v>Monitoring</v>
          </cell>
          <cell r="G1763" t="str">
            <v>East Midlands</v>
          </cell>
          <cell r="H1763" t="str">
            <v>Rother / Drone</v>
          </cell>
          <cell r="I1763" t="str">
            <v>Maintenance</v>
          </cell>
          <cell r="J1763" t="str">
            <v>Coal Authority Minewater Programme</v>
          </cell>
          <cell r="M1763">
            <v>437288</v>
          </cell>
          <cell r="N1763">
            <v>375037</v>
          </cell>
          <cell r="O1763">
            <v>119</v>
          </cell>
        </row>
        <row r="1764">
          <cell r="D1764">
            <v>702.1</v>
          </cell>
          <cell r="E1764" t="str">
            <v>Upper Cymmer Shaft</v>
          </cell>
          <cell r="F1764" t="str">
            <v>Monitoring</v>
          </cell>
          <cell r="G1764" t="str">
            <v>South Wales</v>
          </cell>
          <cell r="H1764" t="str">
            <v>Main Lower Rhondda Valley</v>
          </cell>
          <cell r="I1764" t="str">
            <v>Monitoring</v>
          </cell>
          <cell r="J1764" t="str">
            <v>Area Rising Minewater</v>
          </cell>
          <cell r="K1764">
            <v>38629</v>
          </cell>
          <cell r="L1764" t="str">
            <v>302191-001</v>
          </cell>
          <cell r="M1764">
            <v>302007</v>
          </cell>
          <cell r="N1764">
            <v>191577</v>
          </cell>
          <cell r="O1764">
            <v>170</v>
          </cell>
          <cell r="P1764" t="str">
            <v>ST</v>
          </cell>
          <cell r="Q1764" t="str">
            <v>ST 02007 91577</v>
          </cell>
        </row>
        <row r="1765">
          <cell r="D1765">
            <v>697.1</v>
          </cell>
          <cell r="E1765" t="str">
            <v>Discharge</v>
          </cell>
          <cell r="F1765" t="str">
            <v>Monitoring</v>
          </cell>
          <cell r="G1765" t="str">
            <v>North East</v>
          </cell>
          <cell r="H1765" t="str">
            <v>Team Valley</v>
          </cell>
          <cell r="I1765" t="str">
            <v>Monitoring</v>
          </cell>
          <cell r="J1765" t="str">
            <v>Area Rising Minewater</v>
          </cell>
          <cell r="K1765">
            <v>38456</v>
          </cell>
          <cell r="M1765">
            <v>426136</v>
          </cell>
          <cell r="N1765">
            <v>556585</v>
          </cell>
          <cell r="O1765">
            <v>88</v>
          </cell>
          <cell r="P1765" t="str">
            <v>NZ</v>
          </cell>
          <cell r="Q1765" t="str">
            <v>NZ 26136 56585</v>
          </cell>
        </row>
        <row r="1766">
          <cell r="D1766">
            <v>415.1</v>
          </cell>
          <cell r="E1766" t="str">
            <v>Discharge</v>
          </cell>
          <cell r="F1766" t="str">
            <v>Monitoring</v>
          </cell>
          <cell r="G1766" t="str">
            <v>Scotland</v>
          </cell>
          <cell r="H1766" t="str">
            <v>Central Fife</v>
          </cell>
          <cell r="I1766" t="str">
            <v>Design Mine Water Treatment</v>
          </cell>
          <cell r="J1766" t="str">
            <v>Hazard Area Investigation</v>
          </cell>
          <cell r="K1766">
            <v>36454</v>
          </cell>
          <cell r="L1766" t="str">
            <v>308686-002</v>
          </cell>
          <cell r="M1766">
            <v>308071</v>
          </cell>
          <cell r="N1766">
            <v>686922</v>
          </cell>
          <cell r="O1766">
            <v>65</v>
          </cell>
          <cell r="P1766" t="str">
            <v>NT</v>
          </cell>
          <cell r="Q1766" t="str">
            <v>NT 08071 86922</v>
          </cell>
        </row>
        <row r="1767">
          <cell r="D1767">
            <v>76.099999999999994</v>
          </cell>
          <cell r="E1767" t="str">
            <v>No.1 Shaft</v>
          </cell>
          <cell r="F1767" t="str">
            <v>Monitoring</v>
          </cell>
          <cell r="G1767" t="str">
            <v>North East</v>
          </cell>
          <cell r="H1767" t="str">
            <v>West Of Wear</v>
          </cell>
          <cell r="I1767" t="str">
            <v>Pumping</v>
          </cell>
          <cell r="J1767" t="str">
            <v>Cars</v>
          </cell>
          <cell r="K1767">
            <v>34608</v>
          </cell>
          <cell r="L1767" t="str">
            <v>422542-004</v>
          </cell>
          <cell r="M1767">
            <v>422031</v>
          </cell>
          <cell r="N1767">
            <v>542750</v>
          </cell>
          <cell r="O1767">
            <v>88</v>
          </cell>
          <cell r="P1767" t="str">
            <v>NZ</v>
          </cell>
          <cell r="Q1767" t="str">
            <v>NZ 22031 42750</v>
          </cell>
        </row>
        <row r="1768">
          <cell r="D1768">
            <v>76.2</v>
          </cell>
          <cell r="E1768" t="str">
            <v>Old Discharge</v>
          </cell>
          <cell r="F1768" t="str">
            <v>Monitoring</v>
          </cell>
          <cell r="G1768" t="str">
            <v>North East</v>
          </cell>
          <cell r="H1768" t="str">
            <v>West Of Wear</v>
          </cell>
          <cell r="I1768" t="str">
            <v>Pumping</v>
          </cell>
          <cell r="J1768" t="str">
            <v>Cars</v>
          </cell>
          <cell r="K1768">
            <v>34608</v>
          </cell>
          <cell r="M1768">
            <v>421980</v>
          </cell>
          <cell r="N1768">
            <v>542450</v>
          </cell>
          <cell r="O1768">
            <v>88</v>
          </cell>
          <cell r="P1768" t="str">
            <v>NZ</v>
          </cell>
          <cell r="Q1768" t="str">
            <v>NZ 21980 42450</v>
          </cell>
        </row>
        <row r="1769">
          <cell r="D1769">
            <v>77.099999999999994</v>
          </cell>
          <cell r="E1769" t="str">
            <v>No.2 Shaft</v>
          </cell>
          <cell r="F1769" t="str">
            <v>Monitoring</v>
          </cell>
          <cell r="G1769" t="str">
            <v>Scotland</v>
          </cell>
          <cell r="H1769" t="str">
            <v>West Fife</v>
          </cell>
          <cell r="I1769" t="str">
            <v>Monitoring</v>
          </cell>
          <cell r="J1769" t="str">
            <v>Cars</v>
          </cell>
          <cell r="K1769">
            <v>34608</v>
          </cell>
          <cell r="M1769">
            <v>300895</v>
          </cell>
          <cell r="N1769">
            <v>686161</v>
          </cell>
          <cell r="O1769">
            <v>65</v>
          </cell>
          <cell r="P1769" t="str">
            <v>NT</v>
          </cell>
          <cell r="Q1769" t="str">
            <v>NT 00895 86161</v>
          </cell>
        </row>
        <row r="1770">
          <cell r="D1770">
            <v>93.1</v>
          </cell>
          <cell r="E1770" t="str">
            <v>Vane Shaft</v>
          </cell>
          <cell r="F1770" t="str">
            <v>Monitoring</v>
          </cell>
          <cell r="G1770" t="str">
            <v>North East</v>
          </cell>
          <cell r="H1770" t="str">
            <v>Durham Coastal</v>
          </cell>
          <cell r="I1770" t="str">
            <v>Monitoring</v>
          </cell>
          <cell r="J1770" t="str">
            <v>Cars</v>
          </cell>
          <cell r="K1770">
            <v>34700</v>
          </cell>
          <cell r="L1770" t="str">
            <v>442550-002</v>
          </cell>
          <cell r="M1770">
            <v>442456</v>
          </cell>
          <cell r="N1770">
            <v>550172</v>
          </cell>
          <cell r="O1770">
            <v>88</v>
          </cell>
          <cell r="P1770" t="str">
            <v>NZ</v>
          </cell>
          <cell r="Q1770" t="str">
            <v>NZ 42456 50172</v>
          </cell>
        </row>
        <row r="1771">
          <cell r="D1771">
            <v>187.1</v>
          </cell>
          <cell r="E1771" t="str">
            <v>No.1 Shaft</v>
          </cell>
          <cell r="F1771" t="str">
            <v>Monitoring</v>
          </cell>
          <cell r="G1771" t="str">
            <v>North West</v>
          </cell>
          <cell r="H1771" t="str">
            <v>Leigh Zone</v>
          </cell>
          <cell r="I1771" t="str">
            <v>Monitoring</v>
          </cell>
          <cell r="J1771" t="str">
            <v>Area Rising Minewater</v>
          </cell>
          <cell r="K1771">
            <v>35490</v>
          </cell>
          <cell r="L1771" t="str">
            <v>362402-019</v>
          </cell>
          <cell r="M1771">
            <v>362150</v>
          </cell>
          <cell r="N1771">
            <v>402312</v>
          </cell>
          <cell r="O1771">
            <v>109</v>
          </cell>
          <cell r="P1771" t="str">
            <v>SD</v>
          </cell>
          <cell r="Q1771" t="str">
            <v>SD 62150 02312</v>
          </cell>
        </row>
        <row r="1772">
          <cell r="D1772">
            <v>187.2</v>
          </cell>
          <cell r="E1772" t="str">
            <v>No.2 Shaft</v>
          </cell>
          <cell r="F1772" t="str">
            <v>Monitoring</v>
          </cell>
          <cell r="G1772" t="str">
            <v>North West</v>
          </cell>
          <cell r="H1772" t="str">
            <v>Leigh Zone</v>
          </cell>
          <cell r="I1772" t="str">
            <v>Monitoring</v>
          </cell>
          <cell r="J1772" t="str">
            <v>Area Rising Minewater</v>
          </cell>
          <cell r="K1772">
            <v>35490</v>
          </cell>
          <cell r="L1772" t="str">
            <v>362402-020</v>
          </cell>
          <cell r="M1772">
            <v>362182</v>
          </cell>
          <cell r="N1772">
            <v>402314</v>
          </cell>
          <cell r="O1772">
            <v>109</v>
          </cell>
          <cell r="P1772" t="str">
            <v>SD</v>
          </cell>
          <cell r="Q1772" t="str">
            <v>SD 62182 02314</v>
          </cell>
        </row>
        <row r="1773">
          <cell r="D1773">
            <v>78.099999999999994</v>
          </cell>
          <cell r="E1773" t="str">
            <v>Pumping Shaft</v>
          </cell>
          <cell r="F1773" t="str">
            <v>Gravity Outfall (Passive)</v>
          </cell>
          <cell r="G1773" t="str">
            <v>North East</v>
          </cell>
          <cell r="H1773" t="str">
            <v>West Of Wear</v>
          </cell>
          <cell r="I1773" t="str">
            <v>Pumping</v>
          </cell>
          <cell r="J1773" t="str">
            <v>Cars</v>
          </cell>
          <cell r="K1773">
            <v>34608</v>
          </cell>
          <cell r="L1773" t="str">
            <v>421532-001</v>
          </cell>
          <cell r="M1773">
            <v>421000</v>
          </cell>
          <cell r="N1773">
            <v>532159</v>
          </cell>
          <cell r="O1773">
            <v>93</v>
          </cell>
          <cell r="P1773" t="str">
            <v>NZ</v>
          </cell>
          <cell r="Q1773" t="str">
            <v>NZ 21000 32159</v>
          </cell>
        </row>
        <row r="1774">
          <cell r="D1774">
            <v>78.2</v>
          </cell>
          <cell r="E1774" t="str">
            <v>Consented Discharge</v>
          </cell>
          <cell r="F1774" t="str">
            <v>Gravity Outfall (Passive)</v>
          </cell>
          <cell r="G1774" t="str">
            <v>North East</v>
          </cell>
          <cell r="H1774" t="str">
            <v>West Of Wear</v>
          </cell>
          <cell r="I1774" t="str">
            <v>Pumping</v>
          </cell>
          <cell r="J1774" t="str">
            <v>Cars</v>
          </cell>
          <cell r="K1774">
            <v>34608</v>
          </cell>
          <cell r="M1774">
            <v>420905</v>
          </cell>
          <cell r="N1774">
            <v>532198</v>
          </cell>
          <cell r="O1774">
            <v>93</v>
          </cell>
          <cell r="P1774" t="str">
            <v>NZ</v>
          </cell>
          <cell r="Q1774" t="str">
            <v>NZ 20905 32198</v>
          </cell>
        </row>
        <row r="1775">
          <cell r="D1775">
            <v>444.1</v>
          </cell>
          <cell r="E1775" t="str">
            <v>Pump Borehole</v>
          </cell>
          <cell r="F1775" t="str">
            <v>Active - Passive (Chemical Addition</v>
          </cell>
          <cell r="G1775" t="str">
            <v>South Wales</v>
          </cell>
          <cell r="H1775" t="str">
            <v>Ebbw Vale</v>
          </cell>
          <cell r="I1775" t="str">
            <v>Mine Water Treatment</v>
          </cell>
          <cell r="J1775" t="str">
            <v>Hazard</v>
          </cell>
          <cell r="K1775">
            <v>37347</v>
          </cell>
          <cell r="M1775">
            <v>321951</v>
          </cell>
          <cell r="N1775">
            <v>203548</v>
          </cell>
          <cell r="O1775">
            <v>171</v>
          </cell>
          <cell r="P1775" t="str">
            <v>SO</v>
          </cell>
          <cell r="Q1775" t="str">
            <v>SO 21951 03548</v>
          </cell>
        </row>
        <row r="1776">
          <cell r="D1776">
            <v>444.2</v>
          </cell>
          <cell r="E1776" t="str">
            <v>Treatment Dosing Station</v>
          </cell>
          <cell r="F1776" t="str">
            <v>Active - Passive (Chemical Addition</v>
          </cell>
          <cell r="G1776" t="str">
            <v>South Wales</v>
          </cell>
          <cell r="H1776" t="str">
            <v>Ebbw Vale</v>
          </cell>
          <cell r="I1776" t="str">
            <v>Mine Water Treatment</v>
          </cell>
          <cell r="J1776" t="str">
            <v>Hazard</v>
          </cell>
          <cell r="K1776">
            <v>37347</v>
          </cell>
          <cell r="M1776">
            <v>321854</v>
          </cell>
          <cell r="N1776">
            <v>203648</v>
          </cell>
          <cell r="O1776">
            <v>171</v>
          </cell>
          <cell r="P1776" t="str">
            <v>SO</v>
          </cell>
          <cell r="Q1776" t="str">
            <v>SO 21854 03648</v>
          </cell>
        </row>
        <row r="1777">
          <cell r="D1777">
            <v>444.25</v>
          </cell>
          <cell r="E1777" t="str">
            <v>Cascade Top Inlet</v>
          </cell>
          <cell r="F1777" t="str">
            <v>Active - Passive (Chemical Addition</v>
          </cell>
          <cell r="G1777" t="str">
            <v>South Wales</v>
          </cell>
          <cell r="H1777" t="str">
            <v>Ebbw Vale</v>
          </cell>
          <cell r="I1777" t="str">
            <v>Mine Water Treatment</v>
          </cell>
          <cell r="J1777" t="str">
            <v>Hazard</v>
          </cell>
          <cell r="K1777">
            <v>42439</v>
          </cell>
          <cell r="M1777">
            <v>321830</v>
          </cell>
          <cell r="N1777">
            <v>203635</v>
          </cell>
          <cell r="O1777">
            <v>171</v>
          </cell>
          <cell r="P1777" t="str">
            <v>SO</v>
          </cell>
        </row>
        <row r="1778">
          <cell r="D1778">
            <v>444.3</v>
          </cell>
          <cell r="E1778" t="str">
            <v>Settling Ponds 2 parallel</v>
          </cell>
          <cell r="F1778" t="str">
            <v>Active - Passive (Chemical Addition</v>
          </cell>
          <cell r="G1778" t="str">
            <v>South Wales</v>
          </cell>
          <cell r="H1778" t="str">
            <v>Ebbw Vale</v>
          </cell>
          <cell r="I1778" t="str">
            <v>Mine Water Treatment</v>
          </cell>
          <cell r="J1778" t="str">
            <v>Hazard</v>
          </cell>
          <cell r="K1778">
            <v>37347</v>
          </cell>
          <cell r="M1778">
            <v>321900</v>
          </cell>
          <cell r="N1778">
            <v>203558</v>
          </cell>
          <cell r="O1778">
            <v>171</v>
          </cell>
          <cell r="P1778" t="str">
            <v>SO</v>
          </cell>
          <cell r="Q1778" t="str">
            <v>SO 21900 03558</v>
          </cell>
        </row>
        <row r="1779">
          <cell r="D1779">
            <v>444.4</v>
          </cell>
          <cell r="E1779" t="str">
            <v>Reed Bed Inlet</v>
          </cell>
          <cell r="F1779" t="str">
            <v>Active - Passive (Chemical Addition</v>
          </cell>
          <cell r="G1779" t="str">
            <v>South Wales</v>
          </cell>
          <cell r="H1779" t="str">
            <v>Ebbw Vale</v>
          </cell>
          <cell r="I1779" t="str">
            <v>Mine Water Treatment</v>
          </cell>
          <cell r="J1779" t="str">
            <v>Hazard</v>
          </cell>
          <cell r="K1779">
            <v>37347</v>
          </cell>
          <cell r="M1779">
            <v>321900</v>
          </cell>
          <cell r="N1779">
            <v>203500</v>
          </cell>
          <cell r="O1779">
            <v>171</v>
          </cell>
          <cell r="P1779" t="str">
            <v>SO</v>
          </cell>
          <cell r="Q1779" t="str">
            <v>SO 21900 03500</v>
          </cell>
        </row>
        <row r="1780">
          <cell r="D1780">
            <v>444.5</v>
          </cell>
          <cell r="E1780" t="str">
            <v>Consented Discharge</v>
          </cell>
          <cell r="F1780" t="str">
            <v>Active - Passive (Chemical Addition</v>
          </cell>
          <cell r="G1780" t="str">
            <v>South Wales</v>
          </cell>
          <cell r="H1780" t="str">
            <v>Ebbw Vale</v>
          </cell>
          <cell r="I1780" t="str">
            <v>Mine Water Treatment</v>
          </cell>
          <cell r="J1780" t="str">
            <v>Hazard</v>
          </cell>
          <cell r="K1780">
            <v>37347</v>
          </cell>
          <cell r="M1780">
            <v>321980</v>
          </cell>
          <cell r="N1780">
            <v>203439</v>
          </cell>
          <cell r="O1780">
            <v>171</v>
          </cell>
          <cell r="P1780" t="str">
            <v>SO</v>
          </cell>
          <cell r="Q1780" t="str">
            <v>SO 21980 03439</v>
          </cell>
        </row>
        <row r="1781">
          <cell r="D1781">
            <v>444.6</v>
          </cell>
          <cell r="E1781" t="str">
            <v>Shaft Vivian at Skate Park</v>
          </cell>
          <cell r="F1781" t="str">
            <v>Active - Passive (Chemical Addition</v>
          </cell>
          <cell r="G1781" t="str">
            <v>South Wales</v>
          </cell>
          <cell r="H1781" t="str">
            <v>Ebbw Vale</v>
          </cell>
          <cell r="I1781" t="str">
            <v>Mine Water Treatment</v>
          </cell>
          <cell r="J1781" t="str">
            <v>Hazard</v>
          </cell>
          <cell r="K1781">
            <v>37347</v>
          </cell>
          <cell r="L1781" t="str">
            <v>322203-004</v>
          </cell>
          <cell r="M1781">
            <v>322019</v>
          </cell>
          <cell r="N1781">
            <v>203505</v>
          </cell>
          <cell r="O1781">
            <v>171</v>
          </cell>
          <cell r="P1781" t="str">
            <v>SO</v>
          </cell>
          <cell r="Q1781" t="str">
            <v>SO 22019 03505</v>
          </cell>
        </row>
        <row r="1782">
          <cell r="D1782">
            <v>444.7</v>
          </cell>
          <cell r="E1782" t="str">
            <v>Former Discharge from Vivian shaft</v>
          </cell>
          <cell r="F1782" t="str">
            <v>Active - Passive (Chemical Addition</v>
          </cell>
          <cell r="G1782" t="str">
            <v>South Wales</v>
          </cell>
          <cell r="H1782" t="str">
            <v>Ebbw Vale</v>
          </cell>
          <cell r="I1782" t="str">
            <v>Mine Water Treatment</v>
          </cell>
          <cell r="J1782" t="str">
            <v>Hazard</v>
          </cell>
          <cell r="K1782">
            <v>37347</v>
          </cell>
          <cell r="M1782">
            <v>322016</v>
          </cell>
          <cell r="N1782">
            <v>203479</v>
          </cell>
          <cell r="O1782">
            <v>171</v>
          </cell>
          <cell r="P1782" t="str">
            <v>SO</v>
          </cell>
          <cell r="Q1782" t="str">
            <v>SO 22016 03479</v>
          </cell>
        </row>
        <row r="1783">
          <cell r="D1783">
            <v>444.8</v>
          </cell>
          <cell r="E1783" t="str">
            <v>Settlement Pond 1 Outflow</v>
          </cell>
          <cell r="F1783" t="str">
            <v>Active - Passive (Chemical Addition</v>
          </cell>
          <cell r="G1783" t="str">
            <v>South Wales</v>
          </cell>
          <cell r="H1783" t="str">
            <v>Ebbw Vale</v>
          </cell>
          <cell r="I1783" t="str">
            <v>Mine Water Treatment</v>
          </cell>
          <cell r="J1783" t="str">
            <v>Hazard</v>
          </cell>
          <cell r="K1783">
            <v>37347</v>
          </cell>
          <cell r="M1783">
            <v>321885</v>
          </cell>
          <cell r="N1783">
            <v>203575</v>
          </cell>
          <cell r="O1783">
            <v>171</v>
          </cell>
          <cell r="P1783" t="str">
            <v>SO</v>
          </cell>
          <cell r="Q1783" t="str">
            <v>SO 21885 03575</v>
          </cell>
        </row>
        <row r="1784">
          <cell r="D1784">
            <v>444.9</v>
          </cell>
          <cell r="E1784" t="str">
            <v>Settlement Pond 2 Outflow</v>
          </cell>
          <cell r="F1784" t="str">
            <v>Active - Passive (Chemical Addition</v>
          </cell>
          <cell r="G1784" t="str">
            <v>South Wales</v>
          </cell>
          <cell r="H1784" t="str">
            <v>Ebbw Vale</v>
          </cell>
          <cell r="I1784" t="str">
            <v>Mine Water Treatment</v>
          </cell>
          <cell r="J1784" t="str">
            <v>Hazard</v>
          </cell>
          <cell r="K1784">
            <v>37347</v>
          </cell>
          <cell r="M1784">
            <v>321905</v>
          </cell>
          <cell r="N1784">
            <v>203595</v>
          </cell>
          <cell r="O1784">
            <v>171</v>
          </cell>
          <cell r="P1784" t="str">
            <v>SO</v>
          </cell>
          <cell r="Q1784" t="str">
            <v>SO 21905 03595</v>
          </cell>
        </row>
        <row r="1785">
          <cell r="D1785">
            <v>689.1</v>
          </cell>
          <cell r="E1785" t="str">
            <v>No1 Discharge at adit</v>
          </cell>
          <cell r="F1785" t="str">
            <v>Monitoring</v>
          </cell>
          <cell r="G1785" t="str">
            <v>Scotland</v>
          </cell>
          <cell r="H1785" t="str">
            <v>Bilston Glen</v>
          </cell>
          <cell r="I1785" t="str">
            <v>Design Mine Water Treatment</v>
          </cell>
          <cell r="J1785" t="str">
            <v>Coal Authority Minewater Programme</v>
          </cell>
          <cell r="K1785">
            <v>38435</v>
          </cell>
          <cell r="L1785" t="str">
            <v>334660-001</v>
          </cell>
          <cell r="M1785">
            <v>334940</v>
          </cell>
          <cell r="N1785">
            <v>660862</v>
          </cell>
          <cell r="O1785">
            <v>66</v>
          </cell>
          <cell r="P1785" t="str">
            <v>NT</v>
          </cell>
          <cell r="Q1785" t="str">
            <v>NT 34940 60862</v>
          </cell>
        </row>
        <row r="1786">
          <cell r="D1786">
            <v>689.2</v>
          </cell>
          <cell r="E1786" t="str">
            <v>No2 Discharge at Gore Water</v>
          </cell>
          <cell r="F1786" t="str">
            <v>Monitoring</v>
          </cell>
          <cell r="G1786" t="str">
            <v>Scotland</v>
          </cell>
          <cell r="H1786" t="str">
            <v>Bilston Glen</v>
          </cell>
          <cell r="I1786" t="str">
            <v>Design Mine Water Treatment</v>
          </cell>
          <cell r="J1786" t="str">
            <v>Coal Authority Minewater Programme</v>
          </cell>
          <cell r="K1786">
            <v>38975</v>
          </cell>
          <cell r="M1786">
            <v>334841</v>
          </cell>
          <cell r="N1786">
            <v>660741</v>
          </cell>
          <cell r="O1786">
            <v>66</v>
          </cell>
          <cell r="P1786" t="str">
            <v>NT</v>
          </cell>
          <cell r="Q1786" t="str">
            <v>NT 34841 60741</v>
          </cell>
        </row>
        <row r="1787">
          <cell r="D1787">
            <v>689.3</v>
          </cell>
          <cell r="E1787" t="str">
            <v>Shaft culvert</v>
          </cell>
          <cell r="F1787" t="str">
            <v>Monitoring</v>
          </cell>
          <cell r="G1787" t="str">
            <v>Scotland</v>
          </cell>
          <cell r="H1787" t="str">
            <v>Bilston Glen</v>
          </cell>
          <cell r="I1787" t="str">
            <v>Design Mine Water Treatment</v>
          </cell>
          <cell r="J1787" t="str">
            <v>Coal Authority Minewater Programme</v>
          </cell>
          <cell r="K1787">
            <v>38975</v>
          </cell>
          <cell r="M1787">
            <v>334900</v>
          </cell>
          <cell r="N1787">
            <v>660800</v>
          </cell>
          <cell r="O1787">
            <v>66</v>
          </cell>
          <cell r="P1787" t="str">
            <v>NT</v>
          </cell>
          <cell r="Q1787" t="str">
            <v>NT 34900 60800</v>
          </cell>
        </row>
        <row r="1788">
          <cell r="D1788">
            <v>689.4</v>
          </cell>
          <cell r="E1788" t="str">
            <v>D/S Trotter's Bridge</v>
          </cell>
          <cell r="F1788" t="str">
            <v>Monitoring</v>
          </cell>
          <cell r="G1788" t="str">
            <v>Scotland</v>
          </cell>
          <cell r="H1788" t="str">
            <v>Bilston Glen</v>
          </cell>
          <cell r="I1788" t="str">
            <v>Design Mine Water Treatment</v>
          </cell>
          <cell r="J1788" t="str">
            <v>Coal Authority Minewater Programme</v>
          </cell>
          <cell r="K1788">
            <v>38975</v>
          </cell>
          <cell r="M1788">
            <v>335140</v>
          </cell>
          <cell r="N1788">
            <v>660235</v>
          </cell>
          <cell r="O1788">
            <v>66</v>
          </cell>
          <cell r="P1788" t="str">
            <v>NT</v>
          </cell>
          <cell r="Q1788" t="str">
            <v>NT 35140 60235</v>
          </cell>
        </row>
        <row r="1789">
          <cell r="D1789">
            <v>689.5</v>
          </cell>
          <cell r="E1789" t="str">
            <v>U/S Catcune Mill</v>
          </cell>
          <cell r="F1789" t="str">
            <v>Monitoring</v>
          </cell>
          <cell r="G1789" t="str">
            <v>Scotland</v>
          </cell>
          <cell r="H1789" t="str">
            <v>Bilston Glen</v>
          </cell>
          <cell r="I1789" t="str">
            <v>Design Mine Water Treatment</v>
          </cell>
          <cell r="J1789" t="str">
            <v>Coal Authority Minewater Programme</v>
          </cell>
          <cell r="K1789">
            <v>38975</v>
          </cell>
          <cell r="M1789">
            <v>334760</v>
          </cell>
          <cell r="N1789">
            <v>660940</v>
          </cell>
          <cell r="O1789">
            <v>66</v>
          </cell>
          <cell r="P1789" t="str">
            <v>NT</v>
          </cell>
          <cell r="Q1789" t="str">
            <v>NT 34760 60940</v>
          </cell>
        </row>
        <row r="1790">
          <cell r="D1790">
            <v>689.6</v>
          </cell>
          <cell r="E1790" t="str">
            <v>D/S Robertson's Bank</v>
          </cell>
          <cell r="F1790" t="str">
            <v>Monitoring</v>
          </cell>
          <cell r="G1790" t="str">
            <v>Scotland</v>
          </cell>
          <cell r="H1790" t="str">
            <v>Bilston Glen</v>
          </cell>
          <cell r="I1790" t="str">
            <v>Design Mine Water Treatment</v>
          </cell>
          <cell r="J1790" t="str">
            <v>Coal Authority Minewater Programme</v>
          </cell>
          <cell r="K1790">
            <v>38975</v>
          </cell>
          <cell r="M1790">
            <v>334540</v>
          </cell>
          <cell r="N1790">
            <v>661140</v>
          </cell>
          <cell r="O1790">
            <v>66</v>
          </cell>
          <cell r="P1790" t="str">
            <v>NT</v>
          </cell>
          <cell r="Q1790" t="str">
            <v>NT 34540 61140</v>
          </cell>
        </row>
        <row r="1791">
          <cell r="D1791">
            <v>689.7</v>
          </cell>
          <cell r="E1791" t="str">
            <v>D/S Gore Glen Park</v>
          </cell>
          <cell r="F1791" t="str">
            <v>Monitoring</v>
          </cell>
          <cell r="G1791" t="str">
            <v>Scotland</v>
          </cell>
          <cell r="H1791" t="str">
            <v>Bilston Glen</v>
          </cell>
          <cell r="I1791" t="str">
            <v>Design Mine Water Treatment</v>
          </cell>
          <cell r="J1791" t="str">
            <v>Coal Authority Minewater Programme</v>
          </cell>
          <cell r="K1791">
            <v>38975</v>
          </cell>
          <cell r="M1791">
            <v>333710</v>
          </cell>
          <cell r="N1791">
            <v>661355</v>
          </cell>
          <cell r="O1791">
            <v>66</v>
          </cell>
          <cell r="P1791" t="str">
            <v>NT</v>
          </cell>
          <cell r="Q1791" t="str">
            <v>NT 33710 61355</v>
          </cell>
        </row>
        <row r="1792">
          <cell r="D1792">
            <v>96.1</v>
          </cell>
          <cell r="E1792" t="str">
            <v>Gravity Discharges</v>
          </cell>
          <cell r="F1792" t="str">
            <v>Misc Discharges</v>
          </cell>
          <cell r="H1792" t="str">
            <v>Wales Misc Site &amp; Discharges</v>
          </cell>
          <cell r="Q1792" t="str">
            <v xml:space="preserve">  </v>
          </cell>
        </row>
        <row r="1793">
          <cell r="D1793">
            <v>266.10000000000002</v>
          </cell>
          <cell r="E1793" t="str">
            <v>Winter Seam B/H</v>
          </cell>
          <cell r="F1793" t="str">
            <v>Monitoring</v>
          </cell>
          <cell r="G1793" t="str">
            <v>Yorkshire</v>
          </cell>
          <cell r="H1793" t="str">
            <v>Yorkshire Zone 8</v>
          </cell>
          <cell r="I1793" t="str">
            <v>Monitoring</v>
          </cell>
          <cell r="J1793" t="str">
            <v>Area Rising Minewater</v>
          </cell>
          <cell r="K1793">
            <v>35947</v>
          </cell>
          <cell r="M1793">
            <v>446400</v>
          </cell>
          <cell r="N1793">
            <v>383500</v>
          </cell>
          <cell r="O1793">
            <v>111</v>
          </cell>
          <cell r="P1793" t="str">
            <v>SK</v>
          </cell>
          <cell r="Q1793" t="str">
            <v>SK 46400 83500</v>
          </cell>
        </row>
        <row r="1794">
          <cell r="D1794">
            <v>470.1</v>
          </cell>
          <cell r="E1794" t="str">
            <v>Outfall</v>
          </cell>
          <cell r="F1794" t="str">
            <v>Monitoring</v>
          </cell>
          <cell r="G1794" t="str">
            <v>North East</v>
          </cell>
          <cell r="H1794" t="str">
            <v>North Tyneside</v>
          </cell>
          <cell r="I1794" t="str">
            <v>Monitoring</v>
          </cell>
          <cell r="J1794" t="str">
            <v>Area Rising Minewater</v>
          </cell>
          <cell r="K1794">
            <v>36852</v>
          </cell>
          <cell r="L1794" t="str">
            <v>431566-004</v>
          </cell>
          <cell r="M1794">
            <v>431312</v>
          </cell>
          <cell r="N1794">
            <v>566070</v>
          </cell>
          <cell r="O1794">
            <v>88</v>
          </cell>
          <cell r="P1794" t="str">
            <v>NZ</v>
          </cell>
          <cell r="Q1794" t="str">
            <v>NZ 31312 66070</v>
          </cell>
        </row>
        <row r="1795">
          <cell r="D1795">
            <v>470.2</v>
          </cell>
          <cell r="E1795" t="str">
            <v>2Nd M/H</v>
          </cell>
          <cell r="F1795" t="str">
            <v>Monitoring</v>
          </cell>
          <cell r="G1795" t="str">
            <v>North East</v>
          </cell>
          <cell r="H1795" t="str">
            <v>North Tyneside</v>
          </cell>
          <cell r="I1795" t="str">
            <v>Monitoring</v>
          </cell>
          <cell r="J1795" t="str">
            <v>Area Rising Minewater</v>
          </cell>
          <cell r="K1795">
            <v>36852</v>
          </cell>
          <cell r="L1795" t="str">
            <v>431566-004 drain from</v>
          </cell>
          <cell r="M1795">
            <v>431246</v>
          </cell>
          <cell r="N1795">
            <v>566188</v>
          </cell>
          <cell r="O1795">
            <v>88</v>
          </cell>
          <cell r="P1795" t="str">
            <v>NZ</v>
          </cell>
          <cell r="Q1795" t="str">
            <v>NZ 31246 66188</v>
          </cell>
        </row>
        <row r="1796">
          <cell r="D1796">
            <v>471.1</v>
          </cell>
          <cell r="E1796" t="str">
            <v>'G' Pit</v>
          </cell>
          <cell r="F1796" t="str">
            <v>Monitoring</v>
          </cell>
          <cell r="G1796" t="str">
            <v>North East</v>
          </cell>
          <cell r="H1796" t="str">
            <v>North Tyneside</v>
          </cell>
          <cell r="I1796" t="str">
            <v>Monitoring</v>
          </cell>
          <cell r="J1796" t="str">
            <v>Area Rising Minewater</v>
          </cell>
          <cell r="K1796">
            <v>36852</v>
          </cell>
          <cell r="L1796" t="str">
            <v>430566-001</v>
          </cell>
          <cell r="M1796">
            <v>430979</v>
          </cell>
          <cell r="N1796">
            <v>566448</v>
          </cell>
          <cell r="O1796">
            <v>88</v>
          </cell>
          <cell r="P1796" t="str">
            <v>NZ</v>
          </cell>
          <cell r="Q1796" t="str">
            <v>NZ 30979 66448</v>
          </cell>
        </row>
        <row r="1797">
          <cell r="D1797">
            <v>471.2</v>
          </cell>
          <cell r="E1797" t="str">
            <v>'H' Pit</v>
          </cell>
          <cell r="F1797" t="str">
            <v>Monitoring</v>
          </cell>
          <cell r="G1797" t="str">
            <v>North East</v>
          </cell>
          <cell r="H1797" t="str">
            <v>North Tyneside</v>
          </cell>
          <cell r="I1797" t="str">
            <v>Monitoring</v>
          </cell>
          <cell r="J1797" t="str">
            <v>Area Rising Minewater</v>
          </cell>
          <cell r="K1797">
            <v>36852</v>
          </cell>
          <cell r="L1797" t="str">
            <v>431566-001</v>
          </cell>
          <cell r="M1797">
            <v>431006</v>
          </cell>
          <cell r="N1797">
            <v>566439</v>
          </cell>
          <cell r="O1797">
            <v>88</v>
          </cell>
          <cell r="P1797" t="str">
            <v>NZ</v>
          </cell>
          <cell r="Q1797" t="str">
            <v>NZ 31006 66439</v>
          </cell>
        </row>
        <row r="1798">
          <cell r="D1798">
            <v>577.1</v>
          </cell>
          <cell r="E1798" t="str">
            <v>Old Sea Level</v>
          </cell>
          <cell r="F1798" t="str">
            <v>Monitoring</v>
          </cell>
          <cell r="G1798" t="str">
            <v>Scotland</v>
          </cell>
          <cell r="H1798" t="str">
            <v>Monktonhall</v>
          </cell>
          <cell r="I1798" t="str">
            <v>Monitoring</v>
          </cell>
          <cell r="J1798" t="str">
            <v>Area Rising Minewater</v>
          </cell>
          <cell r="K1798">
            <v>37469</v>
          </cell>
          <cell r="M1798">
            <v>336331</v>
          </cell>
          <cell r="N1798">
            <v>672828</v>
          </cell>
          <cell r="O1798">
            <v>66</v>
          </cell>
          <cell r="P1798" t="str">
            <v>NT</v>
          </cell>
          <cell r="Q1798" t="str">
            <v>NT 36331 72828</v>
          </cell>
        </row>
        <row r="1799">
          <cell r="D1799">
            <v>647.1</v>
          </cell>
          <cell r="E1799" t="str">
            <v>Seam B/H</v>
          </cell>
          <cell r="F1799" t="str">
            <v>Gravity Outfall (Passive)</v>
          </cell>
          <cell r="G1799" t="str">
            <v>Scotland</v>
          </cell>
          <cell r="H1799" t="str">
            <v>Blindwells</v>
          </cell>
          <cell r="I1799" t="str">
            <v>Monitoring</v>
          </cell>
          <cell r="J1799" t="str">
            <v>Area Rising Minewater</v>
          </cell>
          <cell r="K1799">
            <v>38016</v>
          </cell>
          <cell r="M1799">
            <v>336600</v>
          </cell>
          <cell r="N1799">
            <v>673190</v>
          </cell>
          <cell r="O1799">
            <v>66</v>
          </cell>
          <cell r="P1799" t="str">
            <v>NT</v>
          </cell>
          <cell r="Q1799" t="str">
            <v>NT 36600 73190</v>
          </cell>
        </row>
        <row r="1800">
          <cell r="D1800">
            <v>647.20000000000005</v>
          </cell>
          <cell r="E1800" t="str">
            <v>Ravenshaugh Burn outfall to Forth</v>
          </cell>
          <cell r="F1800" t="str">
            <v>Gravity Outfall (Passive)</v>
          </cell>
          <cell r="G1800" t="str">
            <v>Scotland</v>
          </cell>
          <cell r="H1800" t="str">
            <v>Blindwells</v>
          </cell>
          <cell r="I1800" t="str">
            <v>Monitoring</v>
          </cell>
          <cell r="J1800" t="str">
            <v>Area Rising Minewater</v>
          </cell>
          <cell r="K1800">
            <v>38016</v>
          </cell>
          <cell r="M1800">
            <v>336595</v>
          </cell>
          <cell r="N1800">
            <v>673265</v>
          </cell>
          <cell r="O1800">
            <v>66</v>
          </cell>
          <cell r="P1800" t="str">
            <v>NT</v>
          </cell>
          <cell r="Q1800" t="str">
            <v>NT 36595 73265</v>
          </cell>
        </row>
        <row r="1801">
          <cell r="D1801">
            <v>104.1</v>
          </cell>
          <cell r="E1801" t="str">
            <v>Shaft</v>
          </cell>
          <cell r="F1801" t="str">
            <v>Inactive</v>
          </cell>
          <cell r="G1801" t="str">
            <v>West Midlands</v>
          </cell>
          <cell r="H1801" t="str">
            <v>South Staffs</v>
          </cell>
          <cell r="I1801" t="str">
            <v>Monitoring</v>
          </cell>
          <cell r="J1801" t="str">
            <v>Cars</v>
          </cell>
          <cell r="K1801">
            <v>34790</v>
          </cell>
          <cell r="L1801" t="str">
            <v>404304-001</v>
          </cell>
          <cell r="M1801">
            <v>404749</v>
          </cell>
          <cell r="N1801">
            <v>304219</v>
          </cell>
          <cell r="O1801">
            <v>139</v>
          </cell>
          <cell r="P1801" t="str">
            <v>SK</v>
          </cell>
          <cell r="Q1801" t="str">
            <v>SK 04749 04219</v>
          </cell>
        </row>
        <row r="1802">
          <cell r="D1802">
            <v>253.1</v>
          </cell>
          <cell r="E1802" t="str">
            <v>Borehole</v>
          </cell>
          <cell r="F1802" t="str">
            <v>Monitoring</v>
          </cell>
          <cell r="G1802" t="str">
            <v>West Midlands</v>
          </cell>
          <cell r="H1802" t="str">
            <v>South Staffs</v>
          </cell>
          <cell r="I1802" t="str">
            <v>Monitoring</v>
          </cell>
          <cell r="J1802" t="str">
            <v>Area Rising Minewater</v>
          </cell>
          <cell r="K1802">
            <v>35916</v>
          </cell>
          <cell r="M1802">
            <v>403194</v>
          </cell>
          <cell r="N1802">
            <v>314431</v>
          </cell>
          <cell r="O1802">
            <v>128</v>
          </cell>
          <cell r="P1802" t="str">
            <v>SK</v>
          </cell>
          <cell r="Q1802" t="str">
            <v>SK 03194 14431</v>
          </cell>
        </row>
        <row r="1803">
          <cell r="D1803">
            <v>307.10000000000002</v>
          </cell>
          <cell r="E1803" t="str">
            <v>Shaft</v>
          </cell>
          <cell r="F1803" t="str">
            <v>Monitoring</v>
          </cell>
          <cell r="G1803" t="str">
            <v>North West</v>
          </cell>
          <cell r="H1803" t="str">
            <v>Tyldersley Irwell Zone</v>
          </cell>
          <cell r="I1803" t="str">
            <v>Public Safety</v>
          </cell>
          <cell r="J1803" t="str">
            <v>Hazard Initially Part Of S67</v>
          </cell>
          <cell r="K1803">
            <v>36100</v>
          </cell>
          <cell r="L1803" t="str">
            <v>375402-001</v>
          </cell>
          <cell r="M1803">
            <v>375685</v>
          </cell>
          <cell r="N1803">
            <v>402695</v>
          </cell>
          <cell r="O1803">
            <v>109</v>
          </cell>
          <cell r="P1803" t="str">
            <v>SD</v>
          </cell>
          <cell r="Q1803" t="str">
            <v>SD 75685 02695</v>
          </cell>
        </row>
        <row r="1804">
          <cell r="D1804">
            <v>180.1</v>
          </cell>
          <cell r="E1804" t="str">
            <v>Furnace Shaft</v>
          </cell>
          <cell r="F1804" t="str">
            <v>Monitoring</v>
          </cell>
          <cell r="G1804" t="str">
            <v>Yorkshire</v>
          </cell>
          <cell r="H1804" t="str">
            <v>Yorkshire Zone 5</v>
          </cell>
          <cell r="I1804" t="str">
            <v>Monitoring</v>
          </cell>
          <cell r="J1804" t="str">
            <v>Area Rising Minewater</v>
          </cell>
          <cell r="K1804">
            <v>35916</v>
          </cell>
          <cell r="L1804" t="str">
            <v>435397-021</v>
          </cell>
          <cell r="M1804">
            <v>435433</v>
          </cell>
          <cell r="N1804">
            <v>397843</v>
          </cell>
          <cell r="O1804">
            <v>110</v>
          </cell>
          <cell r="P1804" t="str">
            <v>SK</v>
          </cell>
          <cell r="Q1804" t="str">
            <v>SK 35433 97843</v>
          </cell>
        </row>
        <row r="1805">
          <cell r="D1805">
            <v>433.1</v>
          </cell>
          <cell r="E1805" t="str">
            <v>South Shaft</v>
          </cell>
          <cell r="F1805" t="str">
            <v>Monitoring</v>
          </cell>
          <cell r="G1805" t="str">
            <v>Yorkshire</v>
          </cell>
          <cell r="H1805" t="str">
            <v>Yorkshire Zone 5</v>
          </cell>
          <cell r="I1805" t="str">
            <v>Monitoring</v>
          </cell>
          <cell r="J1805" t="str">
            <v>Area Rising Minewater</v>
          </cell>
          <cell r="K1805">
            <v>36619</v>
          </cell>
          <cell r="L1805" t="str">
            <v>442398-002</v>
          </cell>
          <cell r="M1805">
            <v>442961</v>
          </cell>
          <cell r="N1805">
            <v>398086</v>
          </cell>
          <cell r="O1805">
            <v>111</v>
          </cell>
          <cell r="P1805" t="str">
            <v>SK</v>
          </cell>
          <cell r="Q1805" t="str">
            <v>SK 42961 98086</v>
          </cell>
        </row>
        <row r="1806">
          <cell r="D1806">
            <v>433.2</v>
          </cell>
          <cell r="E1806" t="str">
            <v>North Shaft</v>
          </cell>
          <cell r="F1806" t="str">
            <v>Monitoring</v>
          </cell>
          <cell r="G1806" t="str">
            <v>Yorkshire</v>
          </cell>
          <cell r="H1806" t="str">
            <v>Yorkshire Zone 5</v>
          </cell>
          <cell r="I1806" t="str">
            <v>Monitoring</v>
          </cell>
          <cell r="J1806" t="str">
            <v>Area Rising Minewater</v>
          </cell>
          <cell r="K1806">
            <v>36619</v>
          </cell>
          <cell r="L1806" t="str">
            <v>442398-001</v>
          </cell>
          <cell r="M1806">
            <v>442993</v>
          </cell>
          <cell r="N1806">
            <v>398120</v>
          </cell>
          <cell r="O1806">
            <v>111</v>
          </cell>
          <cell r="P1806" t="str">
            <v>SK</v>
          </cell>
          <cell r="Q1806" t="str">
            <v>SK 42993 98120</v>
          </cell>
        </row>
        <row r="1807">
          <cell r="D1807">
            <v>496.1</v>
          </cell>
          <cell r="E1807" t="str">
            <v>B/H</v>
          </cell>
          <cell r="F1807" t="str">
            <v>Monitoring</v>
          </cell>
          <cell r="G1807" t="str">
            <v>Yorkshire</v>
          </cell>
          <cell r="H1807" t="str">
            <v>Yorkshire Zone 5</v>
          </cell>
          <cell r="I1807" t="str">
            <v>Monitoring</v>
          </cell>
          <cell r="J1807" t="str">
            <v>Area Rising Minewater</v>
          </cell>
          <cell r="K1807">
            <v>36944</v>
          </cell>
          <cell r="M1807">
            <v>442713</v>
          </cell>
          <cell r="N1807">
            <v>397859</v>
          </cell>
          <cell r="O1807">
            <v>111</v>
          </cell>
          <cell r="P1807" t="str">
            <v>SK</v>
          </cell>
          <cell r="Q1807" t="str">
            <v>SK 42713 97859</v>
          </cell>
        </row>
        <row r="1808">
          <cell r="D1808">
            <v>94.1</v>
          </cell>
          <cell r="E1808" t="str">
            <v>B Shaft</v>
          </cell>
          <cell r="F1808" t="str">
            <v>Monitoring</v>
          </cell>
          <cell r="G1808" t="str">
            <v>North East</v>
          </cell>
          <cell r="H1808" t="str">
            <v>South Tyneside</v>
          </cell>
          <cell r="I1808" t="str">
            <v>Monitoring</v>
          </cell>
          <cell r="J1808" t="str">
            <v>Cars</v>
          </cell>
          <cell r="K1808">
            <v>34731</v>
          </cell>
          <cell r="L1808" t="str">
            <v>439558-002</v>
          </cell>
          <cell r="M1808">
            <v>439326</v>
          </cell>
          <cell r="N1808">
            <v>558051</v>
          </cell>
          <cell r="O1808">
            <v>88</v>
          </cell>
          <cell r="P1808" t="str">
            <v>NZ</v>
          </cell>
          <cell r="Q1808" t="str">
            <v>NZ 39326 58051</v>
          </cell>
        </row>
        <row r="1809">
          <cell r="D1809">
            <v>94.2</v>
          </cell>
          <cell r="E1809" t="str">
            <v>C Shaft Remote Vent</v>
          </cell>
          <cell r="F1809" t="str">
            <v>Monitoring</v>
          </cell>
          <cell r="G1809" t="str">
            <v>North East</v>
          </cell>
          <cell r="H1809" t="str">
            <v>South Tyneside</v>
          </cell>
          <cell r="I1809" t="str">
            <v>Monitoring</v>
          </cell>
          <cell r="J1809" t="str">
            <v>Cars</v>
          </cell>
          <cell r="K1809">
            <v>34731</v>
          </cell>
          <cell r="L1809" t="str">
            <v>439558-003</v>
          </cell>
          <cell r="M1809">
            <v>439326</v>
          </cell>
          <cell r="N1809">
            <v>558051</v>
          </cell>
          <cell r="O1809">
            <v>88</v>
          </cell>
          <cell r="P1809" t="str">
            <v>NZ</v>
          </cell>
          <cell r="Q1809" t="str">
            <v>NZ 39326 58051</v>
          </cell>
        </row>
        <row r="1810">
          <cell r="D1810">
            <v>94.3</v>
          </cell>
          <cell r="E1810" t="str">
            <v>D Shaft Remote Vent</v>
          </cell>
          <cell r="F1810" t="str">
            <v>Monitoring</v>
          </cell>
          <cell r="G1810" t="str">
            <v>North East</v>
          </cell>
          <cell r="H1810" t="str">
            <v>South Tyneside</v>
          </cell>
          <cell r="I1810" t="str">
            <v>Monitoring</v>
          </cell>
          <cell r="J1810" t="str">
            <v>Cars</v>
          </cell>
          <cell r="K1810">
            <v>34731</v>
          </cell>
          <cell r="L1810" t="str">
            <v>439557-001</v>
          </cell>
          <cell r="M1810">
            <v>439194</v>
          </cell>
          <cell r="N1810">
            <v>558196</v>
          </cell>
          <cell r="O1810">
            <v>88</v>
          </cell>
          <cell r="P1810" t="str">
            <v>NZ</v>
          </cell>
          <cell r="Q1810" t="str">
            <v>NZ 39194 58196</v>
          </cell>
        </row>
        <row r="1811">
          <cell r="D1811">
            <v>762.1</v>
          </cell>
          <cell r="E1811" t="str">
            <v>Maudlin Borehole</v>
          </cell>
          <cell r="F1811" t="str">
            <v>Monitoring</v>
          </cell>
          <cell r="G1811" t="str">
            <v>North East</v>
          </cell>
          <cell r="H1811" t="str">
            <v>Wearmouth</v>
          </cell>
          <cell r="I1811" t="str">
            <v>Monitoring</v>
          </cell>
          <cell r="J1811" t="str">
            <v>Area Rising</v>
          </cell>
          <cell r="K1811">
            <v>40210</v>
          </cell>
          <cell r="M1811">
            <v>438265</v>
          </cell>
          <cell r="N1811">
            <v>557415</v>
          </cell>
          <cell r="O1811">
            <v>93</v>
          </cell>
          <cell r="P1811" t="str">
            <v>NZ</v>
          </cell>
          <cell r="Q1811" t="str">
            <v>NZ 38265 57415</v>
          </cell>
        </row>
        <row r="1812">
          <cell r="D1812">
            <v>79.099999999999994</v>
          </cell>
          <cell r="E1812" t="str">
            <v>No.3 Duke Shaft</v>
          </cell>
          <cell r="F1812" t="str">
            <v>Monitoring</v>
          </cell>
          <cell r="G1812" t="str">
            <v>Cumbria</v>
          </cell>
          <cell r="H1812" t="str">
            <v>Whitehaven</v>
          </cell>
          <cell r="I1812" t="str">
            <v>Monitoring</v>
          </cell>
          <cell r="J1812" t="str">
            <v>Cars</v>
          </cell>
          <cell r="K1812">
            <v>34608</v>
          </cell>
          <cell r="L1812" t="str">
            <v>296518-003</v>
          </cell>
          <cell r="M1812">
            <v>296777</v>
          </cell>
          <cell r="N1812">
            <v>518264</v>
          </cell>
          <cell r="O1812">
            <v>89</v>
          </cell>
          <cell r="P1812" t="str">
            <v>NX</v>
          </cell>
          <cell r="Q1812" t="str">
            <v>NX 96777 18264</v>
          </cell>
        </row>
        <row r="1813">
          <cell r="D1813">
            <v>79.2</v>
          </cell>
          <cell r="E1813" t="str">
            <v>Candlestick Vent</v>
          </cell>
          <cell r="F1813" t="str">
            <v>Monitoring</v>
          </cell>
          <cell r="G1813" t="str">
            <v>Cumbria</v>
          </cell>
          <cell r="H1813" t="str">
            <v>Whitehaven</v>
          </cell>
          <cell r="I1813" t="str">
            <v>Monitoring</v>
          </cell>
          <cell r="J1813" t="str">
            <v>Cars</v>
          </cell>
          <cell r="K1813">
            <v>34608</v>
          </cell>
          <cell r="L1813" t="str">
            <v>296518-003 near</v>
          </cell>
          <cell r="M1813">
            <v>296776</v>
          </cell>
          <cell r="N1813">
            <v>518237</v>
          </cell>
          <cell r="O1813">
            <v>89</v>
          </cell>
          <cell r="P1813" t="str">
            <v>NX</v>
          </cell>
          <cell r="Q1813" t="str">
            <v>NX 96776 18237</v>
          </cell>
        </row>
        <row r="1814">
          <cell r="D1814">
            <v>737.1</v>
          </cell>
          <cell r="E1814" t="str">
            <v>Adit manhole</v>
          </cell>
          <cell r="F1814" t="str">
            <v>Monitoring</v>
          </cell>
          <cell r="G1814" t="str">
            <v>Yorkshire</v>
          </cell>
          <cell r="H1814" t="str">
            <v>Yorkshire Zone 5</v>
          </cell>
          <cell r="I1814" t="str">
            <v>Maintenance</v>
          </cell>
          <cell r="J1814" t="str">
            <v>Hazard E1752</v>
          </cell>
          <cell r="K1814">
            <v>39457</v>
          </cell>
          <cell r="L1814" t="str">
            <v>438398-002</v>
          </cell>
          <cell r="M1814">
            <v>438287</v>
          </cell>
          <cell r="N1814">
            <v>398512</v>
          </cell>
          <cell r="O1814">
            <v>111</v>
          </cell>
          <cell r="P1814" t="str">
            <v>SK</v>
          </cell>
          <cell r="Q1814" t="str">
            <v>SK 38287 98512</v>
          </cell>
        </row>
        <row r="1815">
          <cell r="D1815">
            <v>737.2</v>
          </cell>
          <cell r="E1815" t="str">
            <v>manhole no.2</v>
          </cell>
          <cell r="F1815" t="str">
            <v>Monitoring</v>
          </cell>
          <cell r="G1815" t="str">
            <v>Yorkshire</v>
          </cell>
          <cell r="H1815" t="str">
            <v>Yorkshire Zone 5</v>
          </cell>
          <cell r="I1815" t="str">
            <v>Maintenance</v>
          </cell>
          <cell r="J1815" t="str">
            <v>Hazard E1752</v>
          </cell>
          <cell r="K1815">
            <v>39457</v>
          </cell>
          <cell r="M1815">
            <v>438213</v>
          </cell>
          <cell r="N1815">
            <v>398550</v>
          </cell>
          <cell r="O1815">
            <v>111</v>
          </cell>
          <cell r="P1815" t="str">
            <v>SK</v>
          </cell>
          <cell r="Q1815" t="str">
            <v>SK 38213 98550</v>
          </cell>
        </row>
        <row r="1816">
          <cell r="D1816">
            <v>737.3</v>
          </cell>
          <cell r="E1816" t="str">
            <v>Discharge</v>
          </cell>
          <cell r="F1816" t="str">
            <v>Monitoring</v>
          </cell>
          <cell r="G1816" t="str">
            <v>Yorkshire</v>
          </cell>
          <cell r="H1816" t="str">
            <v>Yorkshire Zone 5</v>
          </cell>
          <cell r="I1816" t="str">
            <v>Maintenance</v>
          </cell>
          <cell r="J1816" t="str">
            <v>Hazard E1752</v>
          </cell>
          <cell r="K1816">
            <v>39457</v>
          </cell>
          <cell r="M1816">
            <v>438190</v>
          </cell>
          <cell r="N1816">
            <v>398595</v>
          </cell>
          <cell r="O1816">
            <v>111</v>
          </cell>
          <cell r="P1816" t="str">
            <v>SK</v>
          </cell>
          <cell r="Q1816" t="str">
            <v>SK 38190 98595</v>
          </cell>
        </row>
        <row r="1817">
          <cell r="D1817">
            <v>240.1</v>
          </cell>
          <cell r="E1817" t="str">
            <v>Borehole</v>
          </cell>
          <cell r="F1817" t="str">
            <v>Monitoring</v>
          </cell>
          <cell r="G1817" t="str">
            <v>Yorkshire</v>
          </cell>
          <cell r="H1817" t="str">
            <v>Yorkshire Zone 5</v>
          </cell>
          <cell r="I1817" t="str">
            <v>Monitoring</v>
          </cell>
          <cell r="J1817" t="str">
            <v>Former British Coal Monitoring Site</v>
          </cell>
          <cell r="K1817">
            <v>35796</v>
          </cell>
          <cell r="M1817">
            <v>437804</v>
          </cell>
          <cell r="N1817">
            <v>398629</v>
          </cell>
          <cell r="O1817">
            <v>110</v>
          </cell>
          <cell r="P1817" t="str">
            <v>SK</v>
          </cell>
          <cell r="Q1817" t="str">
            <v>SK 37804 98629</v>
          </cell>
        </row>
        <row r="1818">
          <cell r="D1818">
            <v>427.1</v>
          </cell>
          <cell r="E1818" t="str">
            <v>Parkgate Drift</v>
          </cell>
          <cell r="F1818" t="str">
            <v>Monitoring</v>
          </cell>
          <cell r="G1818" t="str">
            <v>Yorkshire</v>
          </cell>
          <cell r="H1818" t="str">
            <v>Yorkshire Zone 5</v>
          </cell>
          <cell r="I1818" t="str">
            <v>Monitoring</v>
          </cell>
          <cell r="J1818" t="str">
            <v>Hazard H2045</v>
          </cell>
          <cell r="K1818">
            <v>36650</v>
          </cell>
          <cell r="L1818" t="str">
            <v>431403-025</v>
          </cell>
          <cell r="M1818">
            <v>431234</v>
          </cell>
          <cell r="N1818">
            <v>403545</v>
          </cell>
          <cell r="O1818">
            <v>110</v>
          </cell>
          <cell r="P1818" t="str">
            <v>SE</v>
          </cell>
          <cell r="Q1818" t="str">
            <v>SE 31234 03545</v>
          </cell>
        </row>
        <row r="1819">
          <cell r="D1819">
            <v>491.1</v>
          </cell>
          <cell r="E1819" t="str">
            <v>Borehole</v>
          </cell>
          <cell r="F1819" t="str">
            <v>Monitoring</v>
          </cell>
          <cell r="G1819" t="str">
            <v>West Midlands</v>
          </cell>
          <cell r="H1819" t="str">
            <v>South Staffs</v>
          </cell>
          <cell r="I1819" t="str">
            <v>Monitoring</v>
          </cell>
          <cell r="J1819" t="str">
            <v>Area Rising Minewater</v>
          </cell>
          <cell r="K1819">
            <v>36929</v>
          </cell>
          <cell r="M1819">
            <v>401033</v>
          </cell>
          <cell r="N1819">
            <v>314133</v>
          </cell>
          <cell r="O1819">
            <v>128</v>
          </cell>
          <cell r="P1819" t="str">
            <v>SK</v>
          </cell>
          <cell r="Q1819" t="str">
            <v>SK 01033 14133</v>
          </cell>
        </row>
        <row r="1820">
          <cell r="D1820">
            <v>491.2</v>
          </cell>
          <cell r="E1820" t="str">
            <v>Shallow Seam Borehole</v>
          </cell>
          <cell r="F1820" t="str">
            <v>Monitoring</v>
          </cell>
          <cell r="G1820" t="str">
            <v>West Midlands</v>
          </cell>
          <cell r="H1820" t="str">
            <v>South Staffs</v>
          </cell>
          <cell r="I1820" t="str">
            <v>Monitoring</v>
          </cell>
          <cell r="J1820" t="str">
            <v>Area Rising Minewater</v>
          </cell>
          <cell r="K1820">
            <v>41116</v>
          </cell>
          <cell r="M1820">
            <v>400951</v>
          </cell>
          <cell r="N1820">
            <v>314158</v>
          </cell>
          <cell r="O1820">
            <v>128</v>
          </cell>
          <cell r="P1820" t="str">
            <v>SK</v>
          </cell>
          <cell r="Q1820" t="str">
            <v>SK 00951 14158</v>
          </cell>
        </row>
        <row r="1821">
          <cell r="D1821">
            <v>525.1</v>
          </cell>
          <cell r="E1821" t="str">
            <v>North Shaft</v>
          </cell>
          <cell r="F1821" t="str">
            <v>Monitoring</v>
          </cell>
          <cell r="G1821" t="str">
            <v>North East</v>
          </cell>
          <cell r="H1821" t="str">
            <v>West Of Wear</v>
          </cell>
          <cell r="I1821" t="str">
            <v>Public Safety</v>
          </cell>
          <cell r="J1821" t="str">
            <v>Hazard</v>
          </cell>
          <cell r="K1821">
            <v>37173</v>
          </cell>
          <cell r="L1821" t="str">
            <v>419533-002</v>
          </cell>
          <cell r="M1821">
            <v>419338</v>
          </cell>
          <cell r="N1821">
            <v>533043</v>
          </cell>
          <cell r="O1821">
            <v>92</v>
          </cell>
          <cell r="P1821" t="str">
            <v>NZ</v>
          </cell>
          <cell r="Q1821" t="str">
            <v>NZ 19338 33043</v>
          </cell>
        </row>
        <row r="1822">
          <cell r="D1822">
            <v>525.20000000000005</v>
          </cell>
          <cell r="E1822" t="str">
            <v>South Shaft</v>
          </cell>
          <cell r="F1822" t="str">
            <v>Monitoring</v>
          </cell>
          <cell r="G1822" t="str">
            <v>North East</v>
          </cell>
          <cell r="H1822" t="str">
            <v>West Of Wear</v>
          </cell>
          <cell r="I1822" t="str">
            <v>Public Safety</v>
          </cell>
          <cell r="J1822" t="str">
            <v>Hazard</v>
          </cell>
          <cell r="K1822">
            <v>37173</v>
          </cell>
          <cell r="L1822" t="str">
            <v>419533-003</v>
          </cell>
          <cell r="M1822">
            <v>419341</v>
          </cell>
          <cell r="N1822">
            <v>533014</v>
          </cell>
          <cell r="O1822">
            <v>92</v>
          </cell>
          <cell r="P1822" t="str">
            <v>NZ</v>
          </cell>
          <cell r="Q1822" t="str">
            <v>NZ 19341 33014</v>
          </cell>
        </row>
        <row r="1823">
          <cell r="D1823">
            <v>386.1</v>
          </cell>
          <cell r="E1823" t="str">
            <v>Adit Discharge</v>
          </cell>
          <cell r="F1823" t="str">
            <v>Monitoring</v>
          </cell>
          <cell r="G1823" t="str">
            <v>North East</v>
          </cell>
          <cell r="H1823" t="str">
            <v>West Of Wear Mid Durham</v>
          </cell>
          <cell r="I1823" t="str">
            <v>Monitoring</v>
          </cell>
          <cell r="J1823" t="str">
            <v>Area Rising Minewater</v>
          </cell>
          <cell r="K1823">
            <v>36251</v>
          </cell>
          <cell r="L1823" t="str">
            <v>416552-013 and 416552-011 near</v>
          </cell>
          <cell r="M1823">
            <v>416958</v>
          </cell>
          <cell r="N1823">
            <v>552614</v>
          </cell>
          <cell r="O1823">
            <v>88</v>
          </cell>
          <cell r="P1823" t="str">
            <v>NZ</v>
          </cell>
          <cell r="Q1823" t="str">
            <v>NZ 16958 52614</v>
          </cell>
        </row>
        <row r="1824">
          <cell r="D1824">
            <v>540.1</v>
          </cell>
          <cell r="E1824" t="str">
            <v>Shaft</v>
          </cell>
          <cell r="F1824" t="str">
            <v>Monitoring</v>
          </cell>
          <cell r="G1824" t="str">
            <v>Scotland</v>
          </cell>
          <cell r="H1824" t="str">
            <v>East Fife</v>
          </cell>
          <cell r="I1824" t="str">
            <v>Monitoring</v>
          </cell>
          <cell r="J1824" t="str">
            <v>Area Rising Minewater</v>
          </cell>
          <cell r="K1824">
            <v>37176</v>
          </cell>
          <cell r="M1824">
            <v>332700</v>
          </cell>
          <cell r="N1824">
            <v>694600</v>
          </cell>
          <cell r="O1824">
            <v>59</v>
          </cell>
          <cell r="P1824" t="str">
            <v>NT</v>
          </cell>
          <cell r="Q1824" t="str">
            <v>NT 32700 94600</v>
          </cell>
        </row>
        <row r="1825">
          <cell r="D1825">
            <v>80.099999999999994</v>
          </cell>
          <cell r="E1825" t="str">
            <v>No.2 Shaft / No.1 Vent</v>
          </cell>
          <cell r="F1825" t="str">
            <v>Monitoring</v>
          </cell>
          <cell r="G1825" t="str">
            <v>South Wales</v>
          </cell>
          <cell r="H1825" t="str">
            <v>Wyndham</v>
          </cell>
          <cell r="I1825" t="str">
            <v>Monitoring</v>
          </cell>
          <cell r="J1825" t="str">
            <v>Cars</v>
          </cell>
          <cell r="K1825">
            <v>34608</v>
          </cell>
          <cell r="L1825" t="str">
            <v>293192-010</v>
          </cell>
          <cell r="M1825">
            <v>293774</v>
          </cell>
          <cell r="N1825">
            <v>192674</v>
          </cell>
          <cell r="O1825">
            <v>170</v>
          </cell>
          <cell r="P1825" t="str">
            <v>SS</v>
          </cell>
          <cell r="Q1825" t="str">
            <v>SS 93774 92674</v>
          </cell>
        </row>
        <row r="1826">
          <cell r="D1826">
            <v>80.2</v>
          </cell>
          <cell r="E1826" t="str">
            <v>No.2 Shaft / No.2 Vent</v>
          </cell>
          <cell r="F1826" t="str">
            <v>Monitoring</v>
          </cell>
          <cell r="G1826" t="str">
            <v>South Wales</v>
          </cell>
          <cell r="H1826" t="str">
            <v>Wyndham</v>
          </cell>
          <cell r="I1826" t="str">
            <v>Monitoring</v>
          </cell>
          <cell r="J1826" t="str">
            <v>Cars</v>
          </cell>
          <cell r="K1826">
            <v>34608</v>
          </cell>
          <cell r="L1826" t="str">
            <v>293192-010</v>
          </cell>
          <cell r="M1826">
            <v>293768</v>
          </cell>
          <cell r="N1826">
            <v>192676</v>
          </cell>
          <cell r="O1826">
            <v>170</v>
          </cell>
          <cell r="P1826" t="str">
            <v>SS</v>
          </cell>
          <cell r="Q1826" t="str">
            <v>SS 93768 92676</v>
          </cell>
        </row>
        <row r="1827">
          <cell r="D1827">
            <v>244.1</v>
          </cell>
          <cell r="E1827" t="str">
            <v>Old Deep South Shaft</v>
          </cell>
          <cell r="F1827" t="str">
            <v>Monitoring</v>
          </cell>
          <cell r="G1827" t="str">
            <v>Yorkshire</v>
          </cell>
          <cell r="H1827" t="str">
            <v>Yorkshire Zone 6</v>
          </cell>
          <cell r="I1827" t="str">
            <v>Monitoring</v>
          </cell>
          <cell r="J1827" t="str">
            <v>Area Investigation - Ramsden Recommendation</v>
          </cell>
          <cell r="K1827">
            <v>35735</v>
          </cell>
          <cell r="L1827" t="str">
            <v>443395-004</v>
          </cell>
          <cell r="M1827">
            <v>443455</v>
          </cell>
          <cell r="N1827">
            <v>395613</v>
          </cell>
          <cell r="O1827">
            <v>111</v>
          </cell>
          <cell r="P1827" t="str">
            <v>SK</v>
          </cell>
          <cell r="Q1827" t="str">
            <v>SK 43455 95613</v>
          </cell>
        </row>
        <row r="1828">
          <cell r="D1828">
            <v>244.2</v>
          </cell>
          <cell r="E1828" t="str">
            <v>Old Deep North Shaft</v>
          </cell>
          <cell r="F1828" t="str">
            <v>Monitoring</v>
          </cell>
          <cell r="G1828" t="str">
            <v>Yorkshire</v>
          </cell>
          <cell r="H1828" t="str">
            <v>Yorkshire Zone 6</v>
          </cell>
          <cell r="I1828" t="str">
            <v>Monitoring</v>
          </cell>
          <cell r="J1828" t="str">
            <v>Area Investigation - Ramsden Recommendation</v>
          </cell>
          <cell r="K1828">
            <v>35735</v>
          </cell>
          <cell r="L1828" t="str">
            <v>443395-003</v>
          </cell>
          <cell r="M1828">
            <v>443470</v>
          </cell>
          <cell r="N1828">
            <v>395635</v>
          </cell>
          <cell r="O1828">
            <v>111</v>
          </cell>
          <cell r="P1828" t="str">
            <v>SK</v>
          </cell>
          <cell r="Q1828" t="str">
            <v>SK 43470 95635</v>
          </cell>
        </row>
        <row r="1829">
          <cell r="D1829">
            <v>179.1</v>
          </cell>
          <cell r="E1829" t="str">
            <v>Crombourke B/H</v>
          </cell>
          <cell r="F1829" t="str">
            <v>Monitoring</v>
          </cell>
          <cell r="G1829" t="str">
            <v>North West</v>
          </cell>
          <cell r="H1829" t="str">
            <v>Leigh Zone</v>
          </cell>
          <cell r="I1829" t="str">
            <v>Monitoring</v>
          </cell>
          <cell r="J1829" t="str">
            <v>Area Mine Gas Investigation</v>
          </cell>
          <cell r="K1829">
            <v>35916</v>
          </cell>
          <cell r="M1829">
            <v>363363</v>
          </cell>
          <cell r="N1829">
            <v>401324</v>
          </cell>
          <cell r="O1829">
            <v>109</v>
          </cell>
          <cell r="P1829" t="str">
            <v>SD</v>
          </cell>
          <cell r="Q1829" t="str">
            <v>SD 63363 01324</v>
          </cell>
        </row>
        <row r="1830">
          <cell r="D1830">
            <v>179.2</v>
          </cell>
          <cell r="E1830" t="str">
            <v>Crombourke B/H</v>
          </cell>
          <cell r="F1830" t="str">
            <v>Monitoring</v>
          </cell>
          <cell r="G1830" t="str">
            <v>North West</v>
          </cell>
          <cell r="H1830" t="str">
            <v>Leigh Zone</v>
          </cell>
          <cell r="I1830" t="str">
            <v>Monitoring</v>
          </cell>
          <cell r="J1830" t="str">
            <v>Area Mine Gas Investigation</v>
          </cell>
          <cell r="K1830">
            <v>35916</v>
          </cell>
          <cell r="M1830">
            <v>363241</v>
          </cell>
          <cell r="N1830">
            <v>401325</v>
          </cell>
          <cell r="O1830">
            <v>109</v>
          </cell>
          <cell r="P1830" t="str">
            <v>SD</v>
          </cell>
          <cell r="Q1830" t="str">
            <v>SD 63241 01325</v>
          </cell>
        </row>
        <row r="1831">
          <cell r="D1831">
            <v>95.1</v>
          </cell>
          <cell r="E1831" t="str">
            <v>Crown Shaft</v>
          </cell>
          <cell r="F1831" t="str">
            <v>Monitoring</v>
          </cell>
          <cell r="G1831" t="str">
            <v>North East</v>
          </cell>
          <cell r="H1831" t="str">
            <v>South Tyneside</v>
          </cell>
          <cell r="I1831" t="str">
            <v>Monitoring</v>
          </cell>
          <cell r="J1831" t="str">
            <v>Cars</v>
          </cell>
          <cell r="K1831">
            <v>34700</v>
          </cell>
          <cell r="L1831" t="str">
            <v>437566-002</v>
          </cell>
          <cell r="M1831">
            <v>437493</v>
          </cell>
          <cell r="N1831">
            <v>566789</v>
          </cell>
          <cell r="O1831">
            <v>88</v>
          </cell>
          <cell r="P1831" t="str">
            <v>NZ</v>
          </cell>
          <cell r="Q1831" t="str">
            <v>NZ 37493 66789</v>
          </cell>
        </row>
        <row r="1832">
          <cell r="D1832">
            <v>153.1</v>
          </cell>
          <cell r="E1832" t="str">
            <v>DC Shaft</v>
          </cell>
          <cell r="F1832" t="str">
            <v>Monitoring</v>
          </cell>
          <cell r="G1832" t="str">
            <v>North West</v>
          </cell>
          <cell r="H1832" t="str">
            <v>Tyldersley Irwell Zone</v>
          </cell>
          <cell r="I1832" t="str">
            <v>Monitoring</v>
          </cell>
          <cell r="J1832" t="str">
            <v>Hazard H836</v>
          </cell>
          <cell r="K1832">
            <v>35247</v>
          </cell>
          <cell r="L1832" t="str">
            <v>377404-035</v>
          </cell>
          <cell r="M1832">
            <v>377395</v>
          </cell>
          <cell r="N1832">
            <v>404079</v>
          </cell>
          <cell r="O1832">
            <v>109</v>
          </cell>
          <cell r="P1832" t="str">
            <v>SD</v>
          </cell>
          <cell r="Q1832" t="str">
            <v>SD 77395 04079</v>
          </cell>
        </row>
        <row r="1833">
          <cell r="D1833">
            <v>153.19999999999999</v>
          </cell>
          <cell r="E1833" t="str">
            <v>UC Shaft</v>
          </cell>
          <cell r="F1833" t="str">
            <v>Monitoring</v>
          </cell>
          <cell r="G1833" t="str">
            <v>North West</v>
          </cell>
          <cell r="H1833" t="str">
            <v>Tyldersley Irwell Zone</v>
          </cell>
          <cell r="I1833" t="str">
            <v>Monitoring</v>
          </cell>
          <cell r="J1833" t="str">
            <v>Hazard H836</v>
          </cell>
          <cell r="K1833">
            <v>35247</v>
          </cell>
          <cell r="L1833" t="str">
            <v>377404-035</v>
          </cell>
          <cell r="M1833">
            <v>377402</v>
          </cell>
          <cell r="N1833">
            <v>404072</v>
          </cell>
          <cell r="O1833">
            <v>109</v>
          </cell>
          <cell r="P1833" t="str">
            <v>SD</v>
          </cell>
          <cell r="Q1833" t="str">
            <v>SD 77402 04072</v>
          </cell>
        </row>
        <row r="1834">
          <cell r="D1834">
            <v>490.1</v>
          </cell>
          <cell r="E1834" t="str">
            <v>Ladder Pit</v>
          </cell>
          <cell r="F1834" t="str">
            <v>Monitoring</v>
          </cell>
          <cell r="G1834" t="str">
            <v>North West</v>
          </cell>
          <cell r="H1834" t="str">
            <v>Tyldersley Irwell Zone</v>
          </cell>
          <cell r="I1834" t="str">
            <v>Monitoring</v>
          </cell>
          <cell r="J1834" t="str">
            <v>Area Rising Minewater</v>
          </cell>
          <cell r="K1834">
            <v>36929</v>
          </cell>
          <cell r="M1834">
            <v>377180</v>
          </cell>
          <cell r="N1834">
            <v>404175</v>
          </cell>
          <cell r="O1834">
            <v>109</v>
          </cell>
          <cell r="P1834" t="str">
            <v>SD</v>
          </cell>
          <cell r="Q1834" t="str">
            <v>SD 77180 04175</v>
          </cell>
        </row>
        <row r="1835">
          <cell r="D1835">
            <v>289.10000000000002</v>
          </cell>
          <cell r="E1835" t="str">
            <v>Shaft</v>
          </cell>
          <cell r="F1835" t="str">
            <v>Monitoring</v>
          </cell>
          <cell r="G1835" t="str">
            <v>Yorkshire</v>
          </cell>
          <cell r="H1835" t="str">
            <v>Yorkshire Zone 2</v>
          </cell>
          <cell r="I1835" t="str">
            <v>Monitoring</v>
          </cell>
          <cell r="J1835" t="str">
            <v>Former British Coal Monitoring Site</v>
          </cell>
          <cell r="K1835">
            <v>36069</v>
          </cell>
          <cell r="L1835" t="str">
            <v>434408-003/011</v>
          </cell>
          <cell r="M1835">
            <v>434841</v>
          </cell>
          <cell r="N1835">
            <v>408277</v>
          </cell>
          <cell r="O1835">
            <v>111</v>
          </cell>
          <cell r="P1835" t="str">
            <v>SE</v>
          </cell>
          <cell r="Q1835" t="str">
            <v>SE 34841 08277</v>
          </cell>
        </row>
        <row r="1836">
          <cell r="D1836">
            <v>81.099999999999994</v>
          </cell>
          <cell r="E1836" t="str">
            <v>No.4 Shaft</v>
          </cell>
          <cell r="F1836" t="str">
            <v>Monitoring</v>
          </cell>
          <cell r="G1836" t="str">
            <v>Yorkshire</v>
          </cell>
          <cell r="H1836" t="str">
            <v>Yorkshire Zone 5</v>
          </cell>
          <cell r="I1836" t="str">
            <v>Monitoring</v>
          </cell>
          <cell r="J1836" t="str">
            <v>Cars</v>
          </cell>
          <cell r="K1836">
            <v>34608</v>
          </cell>
          <cell r="L1836" t="str">
            <v>443399-003</v>
          </cell>
          <cell r="M1836">
            <v>433732</v>
          </cell>
          <cell r="N1836">
            <v>399750</v>
          </cell>
          <cell r="O1836">
            <v>110</v>
          </cell>
          <cell r="P1836" t="str">
            <v>SK</v>
          </cell>
          <cell r="Q1836" t="str">
            <v>SK 33732 99750</v>
          </cell>
        </row>
        <row r="1837">
          <cell r="D1837">
            <v>346.1</v>
          </cell>
          <cell r="E1837" t="str">
            <v>Meltonfield B/H</v>
          </cell>
          <cell r="F1837" t="str">
            <v>Monitoring</v>
          </cell>
          <cell r="G1837" t="str">
            <v>Yorkshire</v>
          </cell>
          <cell r="H1837" t="str">
            <v>Yorkshire Zone 5</v>
          </cell>
          <cell r="I1837" t="str">
            <v>Monitoring</v>
          </cell>
          <cell r="J1837" t="str">
            <v>Area Rising Minewater</v>
          </cell>
          <cell r="K1837">
            <v>36281</v>
          </cell>
          <cell r="M1837">
            <v>436145</v>
          </cell>
          <cell r="N1837">
            <v>408595</v>
          </cell>
          <cell r="O1837">
            <v>111</v>
          </cell>
          <cell r="P1837" t="str">
            <v>SE</v>
          </cell>
          <cell r="Q1837" t="str">
            <v>SE 36145 08595</v>
          </cell>
        </row>
        <row r="1838">
          <cell r="D1838">
            <v>546.1</v>
          </cell>
          <cell r="E1838" t="str">
            <v>Barnsley Old Pumping Shaft</v>
          </cell>
          <cell r="F1838" t="str">
            <v>Monitoring</v>
          </cell>
          <cell r="G1838" t="str">
            <v>Yorkshire</v>
          </cell>
          <cell r="H1838" t="str">
            <v>Yorkshire Zone 1</v>
          </cell>
          <cell r="I1838" t="str">
            <v>Monitoring</v>
          </cell>
          <cell r="J1838" t="str">
            <v>Hazard H2990</v>
          </cell>
          <cell r="K1838">
            <v>37232</v>
          </cell>
          <cell r="L1838" t="str">
            <v>432411-002</v>
          </cell>
          <cell r="M1838">
            <v>432238</v>
          </cell>
          <cell r="N1838">
            <v>411734</v>
          </cell>
          <cell r="O1838">
            <v>111</v>
          </cell>
          <cell r="P1838" t="str">
            <v>SE</v>
          </cell>
          <cell r="Q1838" t="str">
            <v>SE 32238 11734</v>
          </cell>
        </row>
        <row r="1839">
          <cell r="D1839">
            <v>546.20000000000005</v>
          </cell>
          <cell r="E1839" t="str">
            <v>Return Shaft</v>
          </cell>
          <cell r="F1839" t="str">
            <v>Monitoring</v>
          </cell>
          <cell r="G1839" t="str">
            <v>Yorkshire</v>
          </cell>
          <cell r="H1839" t="str">
            <v>Yorkshire Zone 1</v>
          </cell>
          <cell r="I1839" t="str">
            <v>Monitoring</v>
          </cell>
          <cell r="J1839" t="str">
            <v>Area Rising Minewater</v>
          </cell>
          <cell r="K1839">
            <v>37232</v>
          </cell>
          <cell r="L1839" t="str">
            <v>432411-001</v>
          </cell>
          <cell r="M1839">
            <v>432214</v>
          </cell>
          <cell r="N1839">
            <v>411715</v>
          </cell>
          <cell r="O1839">
            <v>111</v>
          </cell>
          <cell r="P1839" t="str">
            <v>SE</v>
          </cell>
          <cell r="Q1839" t="str">
            <v>SE 32214 11715</v>
          </cell>
        </row>
        <row r="1840">
          <cell r="D1840">
            <v>82.1</v>
          </cell>
          <cell r="E1840" t="str">
            <v>No.1 Shaft</v>
          </cell>
          <cell r="F1840" t="str">
            <v>Monitoring</v>
          </cell>
          <cell r="G1840" t="str">
            <v>North West</v>
          </cell>
          <cell r="H1840" t="str">
            <v>Tyldersley Irwell Zone</v>
          </cell>
          <cell r="I1840" t="str">
            <v>Monitoring</v>
          </cell>
          <cell r="J1840" t="str">
            <v>Cars</v>
          </cell>
          <cell r="K1840">
            <v>34608</v>
          </cell>
          <cell r="L1840" t="str">
            <v>378402-005</v>
          </cell>
          <cell r="M1840">
            <v>378621</v>
          </cell>
          <cell r="N1840">
            <v>402018</v>
          </cell>
          <cell r="O1840">
            <v>109</v>
          </cell>
          <cell r="P1840" t="str">
            <v>SD</v>
          </cell>
          <cell r="Q1840" t="str">
            <v>SD 78621 02018</v>
          </cell>
        </row>
        <row r="1841">
          <cell r="D1841">
            <v>143.1</v>
          </cell>
          <cell r="E1841" t="str">
            <v>No.1 Dc West Shaft</v>
          </cell>
          <cell r="F1841" t="str">
            <v>Monitoring</v>
          </cell>
          <cell r="G1841" t="str">
            <v>Yorkshire</v>
          </cell>
          <cell r="H1841" t="str">
            <v>Yorkshire Zone 9</v>
          </cell>
          <cell r="I1841" t="str">
            <v>Monitoring</v>
          </cell>
          <cell r="J1841" t="str">
            <v>Hazard E193</v>
          </cell>
          <cell r="K1841">
            <v>35186</v>
          </cell>
          <cell r="L1841" t="str">
            <v>444426-001/002</v>
          </cell>
          <cell r="M1841">
            <v>444138</v>
          </cell>
          <cell r="N1841">
            <v>426270</v>
          </cell>
          <cell r="O1841">
            <v>105</v>
          </cell>
          <cell r="P1841" t="str">
            <v>SE</v>
          </cell>
          <cell r="Q1841" t="str">
            <v>SE 44138 26270</v>
          </cell>
        </row>
        <row r="1842">
          <cell r="D1842">
            <v>143.19999999999999</v>
          </cell>
          <cell r="E1842" t="str">
            <v>No.2 Uc East Shaft</v>
          </cell>
          <cell r="F1842" t="str">
            <v>Monitoring</v>
          </cell>
          <cell r="G1842" t="str">
            <v>Yorkshire</v>
          </cell>
          <cell r="H1842" t="str">
            <v>Yorkshire Zone 9</v>
          </cell>
          <cell r="I1842" t="str">
            <v>Monitoring</v>
          </cell>
          <cell r="J1842" t="str">
            <v>Hazard E193</v>
          </cell>
          <cell r="K1842">
            <v>35186</v>
          </cell>
          <cell r="L1842" t="str">
            <v>444426-001/002</v>
          </cell>
          <cell r="M1842">
            <v>444138</v>
          </cell>
          <cell r="N1842">
            <v>426270</v>
          </cell>
          <cell r="O1842">
            <v>105</v>
          </cell>
          <cell r="P1842" t="str">
            <v>SE</v>
          </cell>
          <cell r="Q1842" t="str">
            <v>SE 44138 26270</v>
          </cell>
        </row>
        <row r="1843">
          <cell r="D1843">
            <v>764.1</v>
          </cell>
          <cell r="E1843" t="str">
            <v>Yard Seam B/H</v>
          </cell>
          <cell r="F1843" t="str">
            <v>Monitoring</v>
          </cell>
          <cell r="G1843" t="str">
            <v>North East</v>
          </cell>
          <cell r="H1843" t="str">
            <v>Wearmouth</v>
          </cell>
          <cell r="I1843" t="str">
            <v>Monitoring</v>
          </cell>
          <cell r="J1843" t="str">
            <v>Area Rising</v>
          </cell>
          <cell r="K1843">
            <v>40353</v>
          </cell>
          <cell r="M1843">
            <v>440871</v>
          </cell>
          <cell r="N1843">
            <v>563695</v>
          </cell>
          <cell r="O1843">
            <v>88</v>
          </cell>
          <cell r="P1843" t="str">
            <v>NZ</v>
          </cell>
          <cell r="Q1843" t="str">
            <v>NZ 40871 63695</v>
          </cell>
        </row>
        <row r="1844">
          <cell r="D1844">
            <v>764.2</v>
          </cell>
          <cell r="E1844" t="str">
            <v>Seawater at Beach</v>
          </cell>
          <cell r="F1844" t="str">
            <v>Monitoring</v>
          </cell>
          <cell r="G1844" t="str">
            <v>North East</v>
          </cell>
          <cell r="H1844" t="str">
            <v>Wearmouth</v>
          </cell>
          <cell r="I1844" t="str">
            <v>Monitoring</v>
          </cell>
          <cell r="J1844" t="str">
            <v>Area Rising</v>
          </cell>
          <cell r="K1844">
            <v>40353</v>
          </cell>
          <cell r="M1844">
            <v>441200</v>
          </cell>
          <cell r="N1844">
            <v>563800</v>
          </cell>
          <cell r="O1844">
            <v>88</v>
          </cell>
          <cell r="P1844" t="str">
            <v>NZ</v>
          </cell>
          <cell r="Q1844" t="str">
            <v>NZ 41200 63800</v>
          </cell>
        </row>
        <row r="1845">
          <cell r="D1845">
            <v>764.5</v>
          </cell>
          <cell r="E1845" t="str">
            <v>Sea Diffuser Outfall</v>
          </cell>
          <cell r="F1845" t="str">
            <v>Monitoring</v>
          </cell>
          <cell r="G1845" t="str">
            <v>North East</v>
          </cell>
          <cell r="H1845" t="str">
            <v>Wearmouth</v>
          </cell>
          <cell r="I1845" t="str">
            <v>Monitoring</v>
          </cell>
          <cell r="M1845">
            <v>441336</v>
          </cell>
          <cell r="N1845">
            <v>563977</v>
          </cell>
          <cell r="O1845">
            <v>88</v>
          </cell>
          <cell r="P1845" t="str">
            <v>NZ</v>
          </cell>
          <cell r="Q1845" t="str">
            <v>NZ 41336 63977</v>
          </cell>
        </row>
        <row r="1846">
          <cell r="D1846">
            <v>764.6</v>
          </cell>
          <cell r="E1846" t="str">
            <v>SW Sea Water</v>
          </cell>
          <cell r="F1846" t="str">
            <v>Monitoring</v>
          </cell>
          <cell r="G1846" t="str">
            <v>North East</v>
          </cell>
          <cell r="H1846" t="str">
            <v>Wearmouth</v>
          </cell>
          <cell r="I1846" t="str">
            <v>Monitoring</v>
          </cell>
          <cell r="M1846">
            <v>441251</v>
          </cell>
          <cell r="N1846">
            <v>564000</v>
          </cell>
          <cell r="O1846">
            <v>88</v>
          </cell>
          <cell r="P1846" t="str">
            <v>NZ</v>
          </cell>
          <cell r="Q1846" t="str">
            <v>NZ 41251 64000</v>
          </cell>
        </row>
        <row r="1847">
          <cell r="D1847">
            <v>764.7</v>
          </cell>
          <cell r="E1847" t="str">
            <v>NW Sea Water</v>
          </cell>
          <cell r="F1847" t="str">
            <v>Monitoring</v>
          </cell>
          <cell r="G1847" t="str">
            <v>North East</v>
          </cell>
          <cell r="H1847" t="str">
            <v>Wearmouth</v>
          </cell>
          <cell r="I1847" t="str">
            <v>Monitoring</v>
          </cell>
          <cell r="M1847">
            <v>441244</v>
          </cell>
          <cell r="N1847">
            <v>563966</v>
          </cell>
          <cell r="O1847">
            <v>88</v>
          </cell>
          <cell r="P1847" t="str">
            <v>NZ</v>
          </cell>
          <cell r="Q1847" t="str">
            <v>NZ 41244 63966</v>
          </cell>
        </row>
        <row r="1848">
          <cell r="D1848">
            <v>764.8</v>
          </cell>
          <cell r="E1848" t="str">
            <v>NE Sea Water</v>
          </cell>
          <cell r="F1848" t="str">
            <v>Monitoring</v>
          </cell>
          <cell r="G1848" t="str">
            <v>North East</v>
          </cell>
          <cell r="H1848" t="str">
            <v>Wearmouth</v>
          </cell>
          <cell r="I1848" t="str">
            <v>Monitoring</v>
          </cell>
          <cell r="M1848">
            <v>441209</v>
          </cell>
          <cell r="N1848">
            <v>563972</v>
          </cell>
          <cell r="O1848">
            <v>88</v>
          </cell>
          <cell r="P1848" t="str">
            <v>NZ</v>
          </cell>
          <cell r="Q1848" t="str">
            <v>NZ 41209 63972</v>
          </cell>
        </row>
        <row r="1849">
          <cell r="D1849">
            <v>764.9</v>
          </cell>
          <cell r="E1849" t="str">
            <v>SE Sea Water</v>
          </cell>
          <cell r="F1849" t="str">
            <v>Monitoring</v>
          </cell>
          <cell r="G1849" t="str">
            <v>North East</v>
          </cell>
          <cell r="H1849" t="str">
            <v>Wearmouth</v>
          </cell>
          <cell r="I1849" t="str">
            <v>Monitoring</v>
          </cell>
          <cell r="M1849">
            <v>441217</v>
          </cell>
          <cell r="N1849">
            <v>564007</v>
          </cell>
          <cell r="O1849">
            <v>88</v>
          </cell>
          <cell r="P1849" t="str">
            <v>NZ</v>
          </cell>
          <cell r="Q1849" t="str">
            <v>NZ41217 64007</v>
          </cell>
        </row>
        <row r="1850">
          <cell r="D1850">
            <v>398.1</v>
          </cell>
          <cell r="E1850" t="str">
            <v>Outlet</v>
          </cell>
          <cell r="F1850" t="str">
            <v>Monitoring</v>
          </cell>
          <cell r="G1850" t="str">
            <v>Yorkshire</v>
          </cell>
          <cell r="H1850" t="str">
            <v>Yorkshire Zone 5</v>
          </cell>
          <cell r="I1850" t="str">
            <v>Monitoring</v>
          </cell>
          <cell r="J1850" t="str">
            <v>Area Rising Minewater - Ramsden Recommendation</v>
          </cell>
          <cell r="K1850">
            <v>36373</v>
          </cell>
          <cell r="L1850" t="str">
            <v>435396-034</v>
          </cell>
          <cell r="M1850">
            <v>435620</v>
          </cell>
          <cell r="N1850">
            <v>396858</v>
          </cell>
          <cell r="O1850">
            <v>111</v>
          </cell>
          <cell r="P1850" t="str">
            <v>SK</v>
          </cell>
          <cell r="Q1850" t="str">
            <v>SK 35620 96858</v>
          </cell>
        </row>
        <row r="1851">
          <cell r="D1851">
            <v>734.1</v>
          </cell>
          <cell r="E1851" t="str">
            <v>Rough BH</v>
          </cell>
          <cell r="F1851" t="str">
            <v>Monitoring</v>
          </cell>
          <cell r="G1851" t="str">
            <v>Scotland</v>
          </cell>
          <cell r="H1851" t="str">
            <v>Bilston Glen</v>
          </cell>
          <cell r="I1851" t="str">
            <v>Monitoring</v>
          </cell>
          <cell r="J1851" t="str">
            <v>Coal Authority Minewater Programme</v>
          </cell>
          <cell r="K1851">
            <v>39275</v>
          </cell>
          <cell r="M1851">
            <v>329171</v>
          </cell>
          <cell r="N1851">
            <v>661872</v>
          </cell>
          <cell r="O1851">
            <v>66</v>
          </cell>
          <cell r="P1851" t="str">
            <v>NT</v>
          </cell>
          <cell r="Q1851" t="str">
            <v>NT 29171 61872</v>
          </cell>
        </row>
        <row r="1852">
          <cell r="D1852">
            <v>626.1</v>
          </cell>
          <cell r="E1852" t="str">
            <v>Low Main B/H</v>
          </cell>
          <cell r="F1852" t="str">
            <v>Monitoring</v>
          </cell>
          <cell r="G1852" t="str">
            <v>North East</v>
          </cell>
          <cell r="H1852" t="str">
            <v>North Tyneside</v>
          </cell>
          <cell r="I1852" t="str">
            <v>Monitoring</v>
          </cell>
          <cell r="J1852" t="str">
            <v>Area Rising Minewater</v>
          </cell>
          <cell r="K1852">
            <v>37802</v>
          </cell>
          <cell r="M1852">
            <v>434278</v>
          </cell>
          <cell r="N1852">
            <v>572916</v>
          </cell>
          <cell r="O1852">
            <v>88</v>
          </cell>
          <cell r="P1852" t="str">
            <v>NZ</v>
          </cell>
          <cell r="Q1852" t="str">
            <v>NZ 34278 72916</v>
          </cell>
        </row>
        <row r="1853">
          <cell r="D1853">
            <v>258.10000000000002</v>
          </cell>
          <cell r="E1853" t="str">
            <v>Borehole</v>
          </cell>
          <cell r="F1853" t="str">
            <v>Monitoring</v>
          </cell>
          <cell r="G1853" t="str">
            <v>Scotland</v>
          </cell>
          <cell r="H1853" t="str">
            <v>River Almond Valley</v>
          </cell>
          <cell r="I1853" t="str">
            <v>Monitoring</v>
          </cell>
          <cell r="J1853" t="str">
            <v>Area Rising Minewater</v>
          </cell>
          <cell r="K1853">
            <v>35886</v>
          </cell>
          <cell r="M1853">
            <v>297500</v>
          </cell>
          <cell r="N1853">
            <v>664900</v>
          </cell>
          <cell r="O1853">
            <v>65</v>
          </cell>
          <cell r="P1853" t="str">
            <v>NS</v>
          </cell>
          <cell r="Q1853" t="str">
            <v>NS 97500 64900</v>
          </cell>
        </row>
        <row r="1854">
          <cell r="D1854">
            <v>394.1</v>
          </cell>
          <cell r="E1854" t="str">
            <v>Pumping B/H</v>
          </cell>
          <cell r="F1854" t="str">
            <v>Pumped Passive</v>
          </cell>
          <cell r="G1854" t="str">
            <v>North East</v>
          </cell>
          <cell r="H1854" t="str">
            <v>Coquet</v>
          </cell>
          <cell r="I1854" t="str">
            <v>Mine Water Treatment</v>
          </cell>
          <cell r="J1854" t="str">
            <v>Area Rising Minewater</v>
          </cell>
          <cell r="K1854">
            <v>36281</v>
          </cell>
          <cell r="M1854">
            <v>418100</v>
          </cell>
          <cell r="N1854">
            <v>605240</v>
          </cell>
          <cell r="O1854">
            <v>81</v>
          </cell>
          <cell r="P1854" t="str">
            <v>NU</v>
          </cell>
          <cell r="Q1854" t="str">
            <v>NU 18100 05240</v>
          </cell>
        </row>
        <row r="1855">
          <cell r="D1855">
            <v>394.2</v>
          </cell>
          <cell r="E1855" t="str">
            <v>Test B/H</v>
          </cell>
          <cell r="F1855" t="str">
            <v>Pumped Passive</v>
          </cell>
          <cell r="G1855" t="str">
            <v>North East</v>
          </cell>
          <cell r="H1855" t="str">
            <v>Coquet</v>
          </cell>
          <cell r="I1855" t="str">
            <v>Mine Water Treatment</v>
          </cell>
          <cell r="J1855" t="str">
            <v>Area Rising Minewater</v>
          </cell>
          <cell r="K1855">
            <v>36281</v>
          </cell>
          <cell r="M1855">
            <v>418100</v>
          </cell>
          <cell r="N1855">
            <v>605240</v>
          </cell>
          <cell r="O1855">
            <v>81</v>
          </cell>
          <cell r="P1855" t="str">
            <v>NU</v>
          </cell>
          <cell r="Q1855" t="str">
            <v>NU 18100 05240</v>
          </cell>
        </row>
        <row r="1856">
          <cell r="D1856">
            <v>394.25</v>
          </cell>
          <cell r="E1856" t="str">
            <v>Sludge Drying Bed</v>
          </cell>
          <cell r="F1856" t="str">
            <v>Pumped Passive</v>
          </cell>
          <cell r="G1856" t="str">
            <v>North East</v>
          </cell>
          <cell r="H1856" t="str">
            <v>Coquet</v>
          </cell>
          <cell r="I1856" t="str">
            <v>Mine Water Treatment</v>
          </cell>
          <cell r="J1856" t="str">
            <v>Area Rising Minewater</v>
          </cell>
          <cell r="K1856">
            <v>36281</v>
          </cell>
          <cell r="M1856">
            <v>418385</v>
          </cell>
          <cell r="N1856">
            <v>605075</v>
          </cell>
          <cell r="O1856">
            <v>81</v>
          </cell>
          <cell r="Q1856" t="str">
            <v>NU 18385 05075</v>
          </cell>
        </row>
        <row r="1857">
          <cell r="D1857">
            <v>394.3</v>
          </cell>
          <cell r="E1857" t="str">
            <v>Settlement Ponds Outflow</v>
          </cell>
          <cell r="F1857" t="str">
            <v>Pumped Passive</v>
          </cell>
          <cell r="G1857" t="str">
            <v>North East</v>
          </cell>
          <cell r="H1857" t="str">
            <v>Coquet</v>
          </cell>
          <cell r="I1857" t="str">
            <v>Mine Water Treatment</v>
          </cell>
          <cell r="J1857" t="str">
            <v>Area Rising Minewater</v>
          </cell>
          <cell r="K1857">
            <v>36281</v>
          </cell>
          <cell r="M1857">
            <v>418530</v>
          </cell>
          <cell r="N1857">
            <v>605020</v>
          </cell>
          <cell r="O1857">
            <v>81</v>
          </cell>
          <cell r="P1857" t="str">
            <v>NU</v>
          </cell>
          <cell r="Q1857" t="str">
            <v>NU 18530 05020</v>
          </cell>
        </row>
        <row r="1858">
          <cell r="D1858">
            <v>394.4</v>
          </cell>
          <cell r="E1858" t="str">
            <v>Reed Beds</v>
          </cell>
          <cell r="F1858" t="str">
            <v>Pumped Passive</v>
          </cell>
          <cell r="G1858" t="str">
            <v>North East</v>
          </cell>
          <cell r="H1858" t="str">
            <v>Coquet</v>
          </cell>
          <cell r="I1858" t="str">
            <v>Mine Water Treatment</v>
          </cell>
          <cell r="J1858" t="str">
            <v>Area Rising Minewater</v>
          </cell>
          <cell r="K1858">
            <v>36281</v>
          </cell>
          <cell r="M1858">
            <v>418500</v>
          </cell>
          <cell r="N1858">
            <v>604930</v>
          </cell>
          <cell r="O1858">
            <v>81</v>
          </cell>
          <cell r="P1858" t="str">
            <v>NU</v>
          </cell>
          <cell r="Q1858" t="str">
            <v>NU 18500 04930</v>
          </cell>
        </row>
        <row r="1859">
          <cell r="D1859">
            <v>394.5</v>
          </cell>
          <cell r="E1859" t="str">
            <v>Consented Discharge</v>
          </cell>
          <cell r="F1859" t="str">
            <v>Pumped Passive</v>
          </cell>
          <cell r="G1859" t="str">
            <v>North East</v>
          </cell>
          <cell r="H1859" t="str">
            <v>Coquet</v>
          </cell>
          <cell r="I1859" t="str">
            <v>Mine Water Treatment</v>
          </cell>
          <cell r="J1859" t="str">
            <v>Area Rising Minewater</v>
          </cell>
          <cell r="K1859">
            <v>36281</v>
          </cell>
          <cell r="M1859">
            <v>418500</v>
          </cell>
          <cell r="N1859">
            <v>604820</v>
          </cell>
          <cell r="O1859">
            <v>81</v>
          </cell>
          <cell r="P1859" t="str">
            <v>NU</v>
          </cell>
          <cell r="Q1859" t="str">
            <v>NU 18500 04820</v>
          </cell>
        </row>
        <row r="1860">
          <cell r="D1860">
            <v>394.6</v>
          </cell>
          <cell r="E1860" t="str">
            <v>Reed Bed 1 Outflow</v>
          </cell>
          <cell r="F1860" t="str">
            <v>Pumped Passive</v>
          </cell>
          <cell r="G1860" t="str">
            <v>North East</v>
          </cell>
          <cell r="H1860" t="str">
            <v>Coquet</v>
          </cell>
          <cell r="I1860" t="str">
            <v>Mine Water Treatment</v>
          </cell>
          <cell r="J1860" t="str">
            <v>Area Rising Minewater</v>
          </cell>
          <cell r="K1860">
            <v>36281</v>
          </cell>
          <cell r="M1860">
            <v>418455</v>
          </cell>
          <cell r="N1860">
            <v>604940</v>
          </cell>
          <cell r="O1860">
            <v>81</v>
          </cell>
          <cell r="P1860" t="str">
            <v>NU</v>
          </cell>
          <cell r="Q1860" t="str">
            <v>NU 18455 04940</v>
          </cell>
        </row>
        <row r="1861">
          <cell r="D1861">
            <v>394.7</v>
          </cell>
          <cell r="E1861" t="str">
            <v>Reed Bed 2 Outflow</v>
          </cell>
          <cell r="F1861" t="str">
            <v>Pumped Passive</v>
          </cell>
          <cell r="G1861" t="str">
            <v>North East</v>
          </cell>
          <cell r="H1861" t="str">
            <v>Coquet</v>
          </cell>
          <cell r="I1861" t="str">
            <v>Mine Water Treatment</v>
          </cell>
          <cell r="J1861" t="str">
            <v>Area Rising Minewater</v>
          </cell>
          <cell r="K1861">
            <v>36281</v>
          </cell>
          <cell r="M1861">
            <v>418530</v>
          </cell>
          <cell r="N1861">
            <v>604905</v>
          </cell>
          <cell r="O1861">
            <v>81</v>
          </cell>
          <cell r="P1861" t="str">
            <v>NU</v>
          </cell>
          <cell r="Q1861" t="str">
            <v>NU 18530 04905</v>
          </cell>
        </row>
        <row r="1862">
          <cell r="D1862">
            <v>394.8</v>
          </cell>
          <cell r="E1862" t="str">
            <v>Downstream at ford by Hazon House</v>
          </cell>
          <cell r="F1862" t="str">
            <v>Pumped Passive</v>
          </cell>
          <cell r="G1862" t="str">
            <v>North East</v>
          </cell>
          <cell r="H1862" t="str">
            <v>Coquet</v>
          </cell>
          <cell r="I1862" t="str">
            <v>Mine Water Treatment</v>
          </cell>
          <cell r="J1862" t="str">
            <v>Area Rising Minewater</v>
          </cell>
          <cell r="K1862">
            <v>36281</v>
          </cell>
          <cell r="M1862">
            <v>418875</v>
          </cell>
          <cell r="N1862">
            <v>604550</v>
          </cell>
          <cell r="O1862">
            <v>81</v>
          </cell>
          <cell r="P1862" t="str">
            <v>NU</v>
          </cell>
          <cell r="Q1862" t="str">
            <v>NU 18875 04550</v>
          </cell>
        </row>
        <row r="1863">
          <cell r="D1863">
            <v>428.1</v>
          </cell>
          <cell r="E1863" t="str">
            <v>No.1 Shaft (North)</v>
          </cell>
          <cell r="F1863" t="str">
            <v>Monitoring</v>
          </cell>
          <cell r="G1863" t="str">
            <v>East Midlands</v>
          </cell>
          <cell r="H1863" t="str">
            <v>North East Derbyshire</v>
          </cell>
          <cell r="I1863" t="str">
            <v>Monitoring</v>
          </cell>
          <cell r="J1863" t="str">
            <v>Area Rising Minewater</v>
          </cell>
          <cell r="K1863">
            <v>36546</v>
          </cell>
          <cell r="L1863" t="str">
            <v>453375-001</v>
          </cell>
          <cell r="M1863">
            <v>453439</v>
          </cell>
          <cell r="N1863">
            <v>375788</v>
          </cell>
          <cell r="O1863">
            <v>120</v>
          </cell>
          <cell r="P1863" t="str">
            <v>SK</v>
          </cell>
          <cell r="Q1863" t="str">
            <v>SK 53439 75788</v>
          </cell>
        </row>
        <row r="1864">
          <cell r="D1864">
            <v>428.2</v>
          </cell>
          <cell r="E1864" t="str">
            <v>No.2 Shaft (South)</v>
          </cell>
          <cell r="F1864" t="str">
            <v>Monitoring</v>
          </cell>
          <cell r="G1864" t="str">
            <v>East Midlands</v>
          </cell>
          <cell r="H1864" t="str">
            <v>North East Derbyshire</v>
          </cell>
          <cell r="I1864" t="str">
            <v>Monitoring</v>
          </cell>
          <cell r="J1864" t="str">
            <v>Area Rising Minewater</v>
          </cell>
          <cell r="K1864">
            <v>36546</v>
          </cell>
          <cell r="L1864" t="str">
            <v>453375-002</v>
          </cell>
          <cell r="M1864">
            <v>453411</v>
          </cell>
          <cell r="N1864">
            <v>375765</v>
          </cell>
          <cell r="O1864">
            <v>120</v>
          </cell>
          <cell r="P1864" t="str">
            <v>SK</v>
          </cell>
          <cell r="Q1864" t="str">
            <v>SK 53411 75765</v>
          </cell>
        </row>
        <row r="1865">
          <cell r="D1865">
            <v>794.1</v>
          </cell>
          <cell r="E1865" t="str">
            <v>Raw Mine Water (Input to Pond 1)</v>
          </cell>
          <cell r="F1865" t="str">
            <v>Passive</v>
          </cell>
          <cell r="G1865" t="str">
            <v>South Wales</v>
          </cell>
          <cell r="H1865" t="str">
            <v>Pelenna</v>
          </cell>
          <cell r="I1865" t="str">
            <v>Mine Water Treatment</v>
          </cell>
          <cell r="J1865" t="str">
            <v>Coal Authority Minewater Programme</v>
          </cell>
          <cell r="K1865">
            <v>41730</v>
          </cell>
          <cell r="M1865">
            <v>279810</v>
          </cell>
          <cell r="N1865">
            <v>196890</v>
          </cell>
        </row>
        <row r="1866">
          <cell r="D1866">
            <v>794.2</v>
          </cell>
          <cell r="E1866" t="str">
            <v>Settlement Pond Cell 1 Outlet</v>
          </cell>
          <cell r="F1866" t="str">
            <v>Passive</v>
          </cell>
          <cell r="G1866" t="str">
            <v>South Wales</v>
          </cell>
          <cell r="H1866" t="str">
            <v>Pelenna</v>
          </cell>
          <cell r="I1866" t="str">
            <v>Mine Water Treatment</v>
          </cell>
          <cell r="J1866" t="str">
            <v>Coal Authority Minewater Programme</v>
          </cell>
          <cell r="K1866">
            <v>41730</v>
          </cell>
          <cell r="M1866">
            <v>279825</v>
          </cell>
          <cell r="N1866">
            <v>196890</v>
          </cell>
        </row>
        <row r="1867">
          <cell r="D1867">
            <v>794.3</v>
          </cell>
          <cell r="E1867" t="str">
            <v>Reed Bed Cell 2 Outlet</v>
          </cell>
          <cell r="F1867" t="str">
            <v>Passive</v>
          </cell>
          <cell r="G1867" t="str">
            <v>South Wales</v>
          </cell>
          <cell r="H1867" t="str">
            <v>Pelenna</v>
          </cell>
          <cell r="I1867" t="str">
            <v>Mine Water Treatment</v>
          </cell>
          <cell r="J1867" t="str">
            <v>Coal Authority Minewater Programme</v>
          </cell>
          <cell r="K1867">
            <v>41730</v>
          </cell>
          <cell r="M1867">
            <v>279815</v>
          </cell>
          <cell r="N1867">
            <v>196875</v>
          </cell>
        </row>
        <row r="1868">
          <cell r="D1868">
            <v>794.4</v>
          </cell>
          <cell r="E1868" t="str">
            <v>Reed Bed Cell 3 Outlet</v>
          </cell>
          <cell r="F1868" t="str">
            <v>Passive</v>
          </cell>
          <cell r="G1868" t="str">
            <v>South Wales</v>
          </cell>
          <cell r="H1868" t="str">
            <v>Pelenna</v>
          </cell>
          <cell r="I1868" t="str">
            <v>Mine Water Treatment</v>
          </cell>
          <cell r="J1868" t="str">
            <v>Coal Authority Minewater Programme</v>
          </cell>
          <cell r="K1868">
            <v>41730</v>
          </cell>
          <cell r="M1868">
            <v>279810</v>
          </cell>
          <cell r="N1868">
            <v>196865</v>
          </cell>
        </row>
        <row r="1869">
          <cell r="D1869">
            <v>794.5</v>
          </cell>
          <cell r="E1869" t="str">
            <v>Settlement Pond Cell 4 Outlet</v>
          </cell>
          <cell r="F1869" t="str">
            <v>Passive</v>
          </cell>
          <cell r="G1869" t="str">
            <v>South Wales</v>
          </cell>
          <cell r="H1869" t="str">
            <v>Pelenna</v>
          </cell>
          <cell r="I1869" t="str">
            <v>Mine Water Treatment</v>
          </cell>
          <cell r="J1869" t="str">
            <v>Coal Authority Minewater Programme</v>
          </cell>
          <cell r="K1869">
            <v>41730</v>
          </cell>
          <cell r="M1869">
            <v>279805</v>
          </cell>
          <cell r="N1869">
            <v>196850</v>
          </cell>
        </row>
        <row r="1870">
          <cell r="D1870">
            <v>794.6</v>
          </cell>
          <cell r="E1870" t="str">
            <v>Consented Discharge</v>
          </cell>
          <cell r="F1870" t="str">
            <v>Passive</v>
          </cell>
          <cell r="G1870" t="str">
            <v>South Wales</v>
          </cell>
          <cell r="H1870" t="str">
            <v>Pelenna</v>
          </cell>
          <cell r="I1870" t="str">
            <v>Mine Water Treatment</v>
          </cell>
          <cell r="J1870" t="str">
            <v>Coal Authority Minewater Programme</v>
          </cell>
          <cell r="K1870">
            <v>41730</v>
          </cell>
          <cell r="M1870">
            <v>279810</v>
          </cell>
          <cell r="N1870">
            <v>196845</v>
          </cell>
        </row>
        <row r="1871">
          <cell r="D1871">
            <v>605.1</v>
          </cell>
          <cell r="E1871" t="str">
            <v>Discharge</v>
          </cell>
          <cell r="F1871" t="str">
            <v>Monitoring</v>
          </cell>
          <cell r="G1871" t="str">
            <v>North East</v>
          </cell>
          <cell r="H1871" t="str">
            <v>West Of Wear</v>
          </cell>
          <cell r="I1871" t="str">
            <v>Monitoring</v>
          </cell>
          <cell r="J1871" t="str">
            <v>Area Rising Minewater</v>
          </cell>
          <cell r="K1871">
            <v>37670</v>
          </cell>
          <cell r="M1871">
            <v>423710</v>
          </cell>
          <cell r="N1871">
            <v>535576</v>
          </cell>
          <cell r="O1871">
            <v>93</v>
          </cell>
          <cell r="P1871" t="str">
            <v>NZ</v>
          </cell>
          <cell r="Q1871" t="str">
            <v>NZ 23710 35576</v>
          </cell>
        </row>
        <row r="1872">
          <cell r="D1872">
            <v>705.1</v>
          </cell>
          <cell r="E1872" t="str">
            <v>Martin Charltons Shaft</v>
          </cell>
          <cell r="F1872" t="str">
            <v>Monitoring</v>
          </cell>
          <cell r="G1872" t="str">
            <v>North East</v>
          </cell>
          <cell r="H1872" t="str">
            <v>West Of Wear</v>
          </cell>
          <cell r="I1872" t="str">
            <v>Monitoring</v>
          </cell>
          <cell r="J1872" t="str">
            <v>Area Rising Minewater</v>
          </cell>
          <cell r="K1872">
            <v>38635</v>
          </cell>
          <cell r="L1872" t="str">
            <v>425534-001</v>
          </cell>
          <cell r="M1872">
            <v>425049</v>
          </cell>
          <cell r="N1872">
            <v>534138</v>
          </cell>
          <cell r="O1872">
            <v>93</v>
          </cell>
          <cell r="P1872" t="str">
            <v>NZ</v>
          </cell>
          <cell r="Q1872" t="str">
            <v>NZ 25049 34138</v>
          </cell>
        </row>
        <row r="1873">
          <cell r="D1873">
            <v>484.1</v>
          </cell>
          <cell r="E1873" t="str">
            <v>No. 1 Shaft (West)</v>
          </cell>
          <cell r="F1873" t="str">
            <v>Monitoring</v>
          </cell>
          <cell r="G1873" t="str">
            <v>East Midlands</v>
          </cell>
          <cell r="H1873" t="str">
            <v>Notts-Derbys Border</v>
          </cell>
          <cell r="I1873" t="str">
            <v>Mine Water Treatment</v>
          </cell>
          <cell r="J1873" t="str">
            <v>Area Rising Minewater</v>
          </cell>
          <cell r="K1873">
            <v>36928</v>
          </cell>
          <cell r="L1873" t="str">
            <v>442366-006</v>
          </cell>
          <cell r="M1873">
            <v>442738</v>
          </cell>
          <cell r="N1873">
            <v>366611</v>
          </cell>
          <cell r="O1873">
            <v>120</v>
          </cell>
          <cell r="P1873" t="str">
            <v>SK</v>
          </cell>
          <cell r="Q1873" t="str">
            <v>SK 42738 66611</v>
          </cell>
        </row>
        <row r="1874">
          <cell r="D1874">
            <v>484.2</v>
          </cell>
          <cell r="E1874" t="str">
            <v>No. 2 Shaft (East)</v>
          </cell>
          <cell r="F1874" t="str">
            <v>Monitoring</v>
          </cell>
          <cell r="G1874" t="str">
            <v>East Midlands</v>
          </cell>
          <cell r="H1874" t="str">
            <v>Notts-Derbys Border</v>
          </cell>
          <cell r="I1874" t="str">
            <v>Mine Water Treatment</v>
          </cell>
          <cell r="J1874" t="str">
            <v>Area Rising Minewater</v>
          </cell>
          <cell r="K1874">
            <v>36928</v>
          </cell>
          <cell r="L1874" t="str">
            <v>442366-007</v>
          </cell>
          <cell r="M1874">
            <v>442771</v>
          </cell>
          <cell r="N1874">
            <v>366635</v>
          </cell>
          <cell r="O1874">
            <v>120</v>
          </cell>
          <cell r="P1874" t="str">
            <v>SK</v>
          </cell>
          <cell r="Q1874" t="str">
            <v>SK 42771 66635</v>
          </cell>
        </row>
        <row r="1875">
          <cell r="D1875">
            <v>290.10000000000002</v>
          </cell>
          <cell r="E1875" t="str">
            <v>No.2 Shaft</v>
          </cell>
          <cell r="F1875" t="str">
            <v>Monitoring</v>
          </cell>
          <cell r="G1875" t="str">
            <v>Yorkshire</v>
          </cell>
          <cell r="H1875" t="str">
            <v>Yorkshire Zone 2</v>
          </cell>
          <cell r="I1875" t="str">
            <v>Monitoring</v>
          </cell>
          <cell r="J1875" t="str">
            <v>Former British Coal Monitoring Site</v>
          </cell>
          <cell r="K1875">
            <v>36069</v>
          </cell>
          <cell r="L1875" t="str">
            <v>434408-002</v>
          </cell>
          <cell r="M1875">
            <v>434224</v>
          </cell>
          <cell r="N1875">
            <v>408003</v>
          </cell>
          <cell r="O1875">
            <v>111</v>
          </cell>
          <cell r="P1875" t="str">
            <v>SE</v>
          </cell>
          <cell r="Q1875" t="str">
            <v>SE 34224 08003</v>
          </cell>
        </row>
        <row r="1876">
          <cell r="D1876">
            <v>290.2</v>
          </cell>
          <cell r="E1876" t="str">
            <v>No.5 Shaft</v>
          </cell>
          <cell r="F1876" t="str">
            <v>Monitoring</v>
          </cell>
          <cell r="G1876" t="str">
            <v>Yorkshire</v>
          </cell>
          <cell r="H1876" t="str">
            <v>Yorkshire Zone 2</v>
          </cell>
          <cell r="I1876" t="str">
            <v>Monitoring</v>
          </cell>
          <cell r="J1876" t="str">
            <v>Former British Coal Monitoring Site</v>
          </cell>
          <cell r="K1876">
            <v>36069</v>
          </cell>
          <cell r="L1876" t="str">
            <v>434407-005</v>
          </cell>
          <cell r="M1876">
            <v>434201</v>
          </cell>
          <cell r="N1876">
            <v>407980</v>
          </cell>
          <cell r="O1876">
            <v>111</v>
          </cell>
          <cell r="P1876" t="str">
            <v>SE</v>
          </cell>
          <cell r="Q1876" t="str">
            <v>SE 34201 07980</v>
          </cell>
        </row>
        <row r="1877">
          <cell r="D1877">
            <v>290.3</v>
          </cell>
          <cell r="E1877" t="str">
            <v>No.6 Shaft</v>
          </cell>
          <cell r="F1877" t="str">
            <v>Monitoring</v>
          </cell>
          <cell r="G1877" t="str">
            <v>Yorkshire</v>
          </cell>
          <cell r="H1877" t="str">
            <v>Yorkshire Zone 2</v>
          </cell>
          <cell r="I1877" t="str">
            <v>Monitoring</v>
          </cell>
          <cell r="J1877" t="str">
            <v>Former British Coal Monitoring Site</v>
          </cell>
          <cell r="K1877">
            <v>36069</v>
          </cell>
          <cell r="L1877" t="str">
            <v>434407-006</v>
          </cell>
          <cell r="M1877">
            <v>434235</v>
          </cell>
          <cell r="N1877">
            <v>407950</v>
          </cell>
          <cell r="O1877">
            <v>111</v>
          </cell>
          <cell r="P1877" t="str">
            <v>SE</v>
          </cell>
          <cell r="Q1877" t="str">
            <v>SE 34235 07950</v>
          </cell>
        </row>
        <row r="1878">
          <cell r="D1878">
            <v>339.1</v>
          </cell>
          <cell r="E1878" t="str">
            <v>Fissures</v>
          </cell>
          <cell r="F1878" t="str">
            <v>Monitoring</v>
          </cell>
          <cell r="G1878" t="str">
            <v>North West</v>
          </cell>
          <cell r="H1878" t="str">
            <v>Bold-Haydock Zone</v>
          </cell>
          <cell r="I1878" t="str">
            <v>Public Safety</v>
          </cell>
          <cell r="J1878" t="str">
            <v>Hazard H927</v>
          </cell>
          <cell r="K1878">
            <v>36161</v>
          </cell>
          <cell r="M1878">
            <v>352870</v>
          </cell>
          <cell r="N1878">
            <v>388701</v>
          </cell>
          <cell r="O1878">
            <v>108</v>
          </cell>
          <cell r="P1878" t="str">
            <v>SJ</v>
          </cell>
          <cell r="Q1878" t="str">
            <v>SJ 52870 88701</v>
          </cell>
        </row>
        <row r="1879">
          <cell r="D1879">
            <v>416.1</v>
          </cell>
          <cell r="E1879" t="str">
            <v>Raw Mine Water (Holmsyke Level)</v>
          </cell>
          <cell r="F1879" t="str">
            <v>Passive</v>
          </cell>
          <cell r="G1879" t="str">
            <v>Scotland</v>
          </cell>
          <cell r="H1879" t="str">
            <v>North Lanarkshire</v>
          </cell>
          <cell r="I1879" t="str">
            <v>Mine Water Treatment</v>
          </cell>
          <cell r="J1879" t="str">
            <v>Coal Authority Minewater Programme</v>
          </cell>
          <cell r="K1879">
            <v>36773</v>
          </cell>
          <cell r="L1879" t="str">
            <v>294653-009 near</v>
          </cell>
          <cell r="M1879">
            <v>294870</v>
          </cell>
          <cell r="N1879">
            <v>653248</v>
          </cell>
          <cell r="O1879">
            <v>65</v>
          </cell>
          <cell r="P1879" t="str">
            <v>NS</v>
          </cell>
          <cell r="Q1879" t="str">
            <v>NS 94870 53248</v>
          </cell>
        </row>
        <row r="1880">
          <cell r="D1880">
            <v>416.2</v>
          </cell>
          <cell r="E1880" t="str">
            <v>Settlement Pond Outflow</v>
          </cell>
          <cell r="F1880" t="str">
            <v>Passive</v>
          </cell>
          <cell r="G1880" t="str">
            <v>Scotland</v>
          </cell>
          <cell r="H1880" t="str">
            <v>North Lanarkshire</v>
          </cell>
          <cell r="I1880" t="str">
            <v>Mine Water Treatment</v>
          </cell>
          <cell r="J1880" t="str">
            <v>Coal Authority Minewater Programme</v>
          </cell>
          <cell r="K1880">
            <v>36773</v>
          </cell>
          <cell r="M1880">
            <v>294900</v>
          </cell>
          <cell r="N1880">
            <v>653150</v>
          </cell>
          <cell r="O1880">
            <v>65</v>
          </cell>
          <cell r="P1880" t="str">
            <v>NS</v>
          </cell>
          <cell r="Q1880" t="str">
            <v>NS 94900 53150</v>
          </cell>
        </row>
        <row r="1881">
          <cell r="D1881">
            <v>416.3</v>
          </cell>
          <cell r="E1881" t="str">
            <v>Reed Bed 1 Outflow</v>
          </cell>
          <cell r="F1881" t="str">
            <v>Passive</v>
          </cell>
          <cell r="G1881" t="str">
            <v>Scotland</v>
          </cell>
          <cell r="H1881" t="str">
            <v>North Lanarkshire</v>
          </cell>
          <cell r="I1881" t="str">
            <v>Mine Water Treatment</v>
          </cell>
          <cell r="J1881" t="str">
            <v>Coal Authority Minewater Programme</v>
          </cell>
          <cell r="K1881">
            <v>36773</v>
          </cell>
          <cell r="M1881">
            <v>294850</v>
          </cell>
          <cell r="N1881">
            <v>653150</v>
          </cell>
          <cell r="O1881">
            <v>65</v>
          </cell>
          <cell r="P1881" t="str">
            <v>NS</v>
          </cell>
          <cell r="Q1881" t="str">
            <v>NS 94850 53150</v>
          </cell>
        </row>
        <row r="1882">
          <cell r="D1882">
            <v>416.4</v>
          </cell>
          <cell r="E1882" t="str">
            <v>Consented Discharge</v>
          </cell>
          <cell r="F1882" t="str">
            <v>Passive</v>
          </cell>
          <cell r="G1882" t="str">
            <v>Scotland</v>
          </cell>
          <cell r="H1882" t="str">
            <v>North Lanarkshire</v>
          </cell>
          <cell r="I1882" t="str">
            <v>Mine Water Treatment</v>
          </cell>
          <cell r="J1882" t="str">
            <v>Coal Authority Minewater Programme</v>
          </cell>
          <cell r="K1882">
            <v>36773</v>
          </cell>
          <cell r="M1882">
            <v>294802</v>
          </cell>
          <cell r="N1882">
            <v>653058</v>
          </cell>
          <cell r="O1882">
            <v>65</v>
          </cell>
          <cell r="P1882" t="str">
            <v>NS</v>
          </cell>
          <cell r="Q1882" t="str">
            <v>NS 94802 53058</v>
          </cell>
        </row>
        <row r="1883">
          <cell r="D1883">
            <v>699.1</v>
          </cell>
          <cell r="E1883" t="str">
            <v>Yard Seam B/H</v>
          </cell>
          <cell r="F1883" t="str">
            <v>Monitoring</v>
          </cell>
          <cell r="G1883" t="str">
            <v>West Midlands</v>
          </cell>
          <cell r="H1883" t="str">
            <v>South Staffs</v>
          </cell>
          <cell r="I1883" t="str">
            <v>Monitoring</v>
          </cell>
          <cell r="J1883" t="str">
            <v>Area Rising Minewater</v>
          </cell>
          <cell r="K1883">
            <v>38548</v>
          </cell>
          <cell r="M1883">
            <v>401278</v>
          </cell>
          <cell r="N1883">
            <v>311691</v>
          </cell>
          <cell r="O1883">
            <v>128</v>
          </cell>
          <cell r="P1883" t="str">
            <v>SK</v>
          </cell>
          <cell r="Q1883" t="str">
            <v>SK 01278 11691</v>
          </cell>
        </row>
        <row r="1884">
          <cell r="D1884">
            <v>125.1</v>
          </cell>
          <cell r="E1884" t="str">
            <v>No.1 Lady Shaft</v>
          </cell>
          <cell r="F1884" t="str">
            <v>Monitoring</v>
          </cell>
          <cell r="G1884" t="str">
            <v>North East</v>
          </cell>
          <cell r="H1884" t="str">
            <v>Durham Coastal</v>
          </cell>
          <cell r="I1884" t="str">
            <v>Monitoring</v>
          </cell>
          <cell r="J1884" t="str">
            <v>Cars</v>
          </cell>
          <cell r="K1884">
            <v>35004</v>
          </cell>
          <cell r="L1884" t="str">
            <v>439537-002</v>
          </cell>
          <cell r="M1884">
            <v>439692</v>
          </cell>
          <cell r="N1884">
            <v>537211</v>
          </cell>
          <cell r="O1884">
            <v>93</v>
          </cell>
          <cell r="P1884" t="str">
            <v>NZ</v>
          </cell>
          <cell r="Q1884" t="str">
            <v>NZ 39692 37211</v>
          </cell>
        </row>
        <row r="1885">
          <cell r="D1885">
            <v>125.2</v>
          </cell>
          <cell r="E1885" t="str">
            <v>No.2 Lord Shaft</v>
          </cell>
          <cell r="F1885" t="str">
            <v>Monitoring</v>
          </cell>
          <cell r="G1885" t="str">
            <v>North East</v>
          </cell>
          <cell r="H1885" t="str">
            <v>Durham Coastal</v>
          </cell>
          <cell r="I1885" t="str">
            <v>Monitoring</v>
          </cell>
          <cell r="J1885" t="str">
            <v>Cars</v>
          </cell>
          <cell r="K1885">
            <v>35004</v>
          </cell>
          <cell r="L1885" t="str">
            <v>439537-001</v>
          </cell>
          <cell r="M1885">
            <v>439674</v>
          </cell>
          <cell r="N1885">
            <v>537177</v>
          </cell>
          <cell r="O1885">
            <v>93</v>
          </cell>
          <cell r="P1885" t="str">
            <v>NZ</v>
          </cell>
          <cell r="Q1885" t="str">
            <v>NZ 39674 37177</v>
          </cell>
        </row>
        <row r="1886">
          <cell r="D1886">
            <v>310.10000000000002</v>
          </cell>
          <cell r="E1886" t="str">
            <v>No.1 (Lidgett Dc) Shaft</v>
          </cell>
          <cell r="F1886" t="str">
            <v>Monitoring</v>
          </cell>
          <cell r="G1886" t="str">
            <v>Yorkshire</v>
          </cell>
          <cell r="H1886" t="str">
            <v>Yorkshire Zone 5</v>
          </cell>
          <cell r="I1886" t="str">
            <v>Monitoring</v>
          </cell>
          <cell r="J1886" t="str">
            <v>Area Rising Minewater</v>
          </cell>
          <cell r="K1886">
            <v>36100</v>
          </cell>
          <cell r="L1886" t="str">
            <v>438402-001</v>
          </cell>
          <cell r="M1886">
            <v>438362</v>
          </cell>
          <cell r="N1886">
            <v>402965</v>
          </cell>
          <cell r="O1886">
            <v>111</v>
          </cell>
          <cell r="P1886" t="str">
            <v>SE</v>
          </cell>
          <cell r="Q1886" t="str">
            <v>SE 38362 02965</v>
          </cell>
        </row>
        <row r="1887">
          <cell r="D1887">
            <v>310.2</v>
          </cell>
          <cell r="E1887" t="str">
            <v>No.2 (Beamshaw) Shaft</v>
          </cell>
          <cell r="F1887" t="str">
            <v>Monitoring</v>
          </cell>
          <cell r="G1887" t="str">
            <v>Yorkshire</v>
          </cell>
          <cell r="H1887" t="str">
            <v>Yorkshire Zone 5</v>
          </cell>
          <cell r="I1887" t="str">
            <v>Monitoring</v>
          </cell>
          <cell r="J1887" t="str">
            <v>Area Rising Minewater</v>
          </cell>
          <cell r="K1887">
            <v>36100</v>
          </cell>
          <cell r="L1887" t="str">
            <v>438403-002</v>
          </cell>
          <cell r="M1887">
            <v>438362</v>
          </cell>
          <cell r="N1887">
            <v>403005</v>
          </cell>
          <cell r="O1887">
            <v>111</v>
          </cell>
          <cell r="P1887" t="str">
            <v>SE</v>
          </cell>
          <cell r="Q1887" t="str">
            <v>SE 38362 03005</v>
          </cell>
        </row>
        <row r="1888">
          <cell r="D1888">
            <v>310.3</v>
          </cell>
          <cell r="E1888" t="str">
            <v>No.3 (Lidgett Uc) Shaft</v>
          </cell>
          <cell r="F1888" t="str">
            <v>Monitoring</v>
          </cell>
          <cell r="G1888" t="str">
            <v>Yorkshire</v>
          </cell>
          <cell r="H1888" t="str">
            <v>Yorkshire Zone 5</v>
          </cell>
          <cell r="I1888" t="str">
            <v>Monitoring</v>
          </cell>
          <cell r="J1888" t="str">
            <v>Area Rising Minewater</v>
          </cell>
          <cell r="K1888">
            <v>36100</v>
          </cell>
          <cell r="L1888" t="str">
            <v>438402-002</v>
          </cell>
          <cell r="M1888">
            <v>438316</v>
          </cell>
          <cell r="N1888">
            <v>402965</v>
          </cell>
          <cell r="O1888">
            <v>111</v>
          </cell>
          <cell r="P1888" t="str">
            <v>SE</v>
          </cell>
          <cell r="Q1888" t="str">
            <v>SE 38316 02965</v>
          </cell>
        </row>
        <row r="1889">
          <cell r="D1889">
            <v>310.39999999999998</v>
          </cell>
          <cell r="E1889" t="str">
            <v>No.4 (Barnsley) Shaft</v>
          </cell>
          <cell r="F1889" t="str">
            <v>Monitoring</v>
          </cell>
          <cell r="G1889" t="str">
            <v>Yorkshire</v>
          </cell>
          <cell r="H1889" t="str">
            <v>Yorkshire Zone 5</v>
          </cell>
          <cell r="I1889" t="str">
            <v>Monitoring</v>
          </cell>
          <cell r="J1889" t="str">
            <v>Area Rising Minewater</v>
          </cell>
          <cell r="K1889">
            <v>36100</v>
          </cell>
          <cell r="L1889" t="str">
            <v>438402-004?</v>
          </cell>
          <cell r="M1889">
            <v>438358</v>
          </cell>
          <cell r="N1889">
            <v>402989</v>
          </cell>
          <cell r="O1889">
            <v>111</v>
          </cell>
          <cell r="P1889" t="str">
            <v>SE</v>
          </cell>
          <cell r="Q1889" t="str">
            <v>SE 38358 02989</v>
          </cell>
        </row>
        <row r="1890">
          <cell r="D1890">
            <v>648.1</v>
          </cell>
          <cell r="E1890" t="str">
            <v>Air Shaft</v>
          </cell>
          <cell r="F1890" t="str">
            <v>Monitoring</v>
          </cell>
          <cell r="G1890" t="str">
            <v>Yorkshire</v>
          </cell>
          <cell r="H1890" t="str">
            <v>Holme Valley</v>
          </cell>
          <cell r="I1890" t="str">
            <v>Monitoring</v>
          </cell>
          <cell r="J1890" t="str">
            <v>Area Rising Minewater</v>
          </cell>
          <cell r="K1890">
            <v>38014</v>
          </cell>
          <cell r="L1890" t="str">
            <v>416407-004</v>
          </cell>
          <cell r="M1890">
            <v>416742</v>
          </cell>
          <cell r="N1890">
            <v>407303</v>
          </cell>
          <cell r="O1890">
            <v>110</v>
          </cell>
          <cell r="P1890" t="str">
            <v>SE</v>
          </cell>
          <cell r="Q1890" t="str">
            <v>SE 16742 07303</v>
          </cell>
        </row>
        <row r="1891">
          <cell r="D1891">
            <v>147.1</v>
          </cell>
          <cell r="E1891" t="str">
            <v>No.1 Shaft</v>
          </cell>
          <cell r="F1891" t="str">
            <v>Monitoring</v>
          </cell>
          <cell r="G1891" t="str">
            <v>North West</v>
          </cell>
          <cell r="H1891" t="str">
            <v>Bold-Haydock Zone</v>
          </cell>
          <cell r="I1891" t="str">
            <v>Monitoring</v>
          </cell>
          <cell r="J1891" t="str">
            <v>Area Rising Minewater</v>
          </cell>
          <cell r="K1891">
            <v>35247</v>
          </cell>
          <cell r="L1891" t="str">
            <v>357396-003</v>
          </cell>
          <cell r="M1891">
            <v>357118</v>
          </cell>
          <cell r="N1891">
            <v>396698</v>
          </cell>
          <cell r="O1891">
            <v>108</v>
          </cell>
          <cell r="P1891" t="str">
            <v>SJ</v>
          </cell>
          <cell r="Q1891" t="str">
            <v>SJ 57118 96698</v>
          </cell>
        </row>
        <row r="1892">
          <cell r="D1892">
            <v>147.19999999999999</v>
          </cell>
          <cell r="E1892" t="str">
            <v>No.2 Shaft</v>
          </cell>
          <cell r="F1892" t="str">
            <v>Monitoring</v>
          </cell>
          <cell r="G1892" t="str">
            <v>North West</v>
          </cell>
          <cell r="H1892" t="str">
            <v>Bold-Haydock Zone</v>
          </cell>
          <cell r="I1892" t="str">
            <v>Monitoring</v>
          </cell>
          <cell r="J1892" t="str">
            <v>Area Rising Minewater</v>
          </cell>
          <cell r="K1892">
            <v>35247</v>
          </cell>
          <cell r="L1892" t="str">
            <v>357396-002</v>
          </cell>
          <cell r="M1892">
            <v>357185</v>
          </cell>
          <cell r="N1892">
            <v>396720</v>
          </cell>
          <cell r="O1892">
            <v>108</v>
          </cell>
          <cell r="P1892" t="str">
            <v>SJ</v>
          </cell>
          <cell r="Q1892" t="str">
            <v>SJ 57185 96720</v>
          </cell>
        </row>
        <row r="1893">
          <cell r="D1893">
            <v>147.30000000000001</v>
          </cell>
          <cell r="E1893" t="str">
            <v>No.3 Shaft</v>
          </cell>
          <cell r="F1893" t="str">
            <v>Monitoring</v>
          </cell>
          <cell r="G1893" t="str">
            <v>North West</v>
          </cell>
          <cell r="H1893" t="str">
            <v>Bold-Haydock Zone</v>
          </cell>
          <cell r="I1893" t="str">
            <v>Monitoring</v>
          </cell>
          <cell r="J1893" t="str">
            <v>Area Rising Minewater</v>
          </cell>
          <cell r="K1893">
            <v>35247</v>
          </cell>
          <cell r="L1893" t="str">
            <v>357396-001</v>
          </cell>
          <cell r="M1893">
            <v>357204</v>
          </cell>
          <cell r="N1893">
            <v>396727</v>
          </cell>
          <cell r="O1893">
            <v>108</v>
          </cell>
          <cell r="P1893" t="str">
            <v>SJ</v>
          </cell>
          <cell r="Q1893" t="str">
            <v>SJ 57204 96727</v>
          </cell>
        </row>
        <row r="1894">
          <cell r="D1894">
            <v>729.1</v>
          </cell>
          <cell r="E1894" t="str">
            <v>Woodend Shaft</v>
          </cell>
          <cell r="F1894" t="str">
            <v>Monitoring</v>
          </cell>
          <cell r="G1894" t="str">
            <v>North West</v>
          </cell>
          <cell r="H1894" t="str">
            <v>Burnley</v>
          </cell>
          <cell r="I1894" t="str">
            <v>Monitoring</v>
          </cell>
          <cell r="J1894" t="str">
            <v>Hazard E890</v>
          </cell>
          <cell r="K1894">
            <v>38890</v>
          </cell>
          <cell r="L1894" t="str">
            <v>383435-002</v>
          </cell>
          <cell r="M1894">
            <v>383210</v>
          </cell>
          <cell r="N1894">
            <v>435290</v>
          </cell>
          <cell r="O1894">
            <v>103</v>
          </cell>
          <cell r="P1894" t="str">
            <v>SD</v>
          </cell>
          <cell r="Q1894" t="str">
            <v>SD 83210 35290</v>
          </cell>
        </row>
        <row r="1895">
          <cell r="D1895">
            <v>729.2</v>
          </cell>
          <cell r="E1895" t="str">
            <v>Woodend Shaft pipe inspection point</v>
          </cell>
          <cell r="F1895" t="str">
            <v>Monitoring</v>
          </cell>
          <cell r="G1895" t="str">
            <v>North West</v>
          </cell>
          <cell r="H1895" t="str">
            <v>Burnley</v>
          </cell>
          <cell r="I1895" t="str">
            <v>Monitoring</v>
          </cell>
          <cell r="J1895" t="str">
            <v>Hazard E890</v>
          </cell>
          <cell r="K1895">
            <v>38890</v>
          </cell>
          <cell r="L1895" t="str">
            <v>383435-002 pipe from</v>
          </cell>
          <cell r="M1895">
            <v>383200</v>
          </cell>
          <cell r="N1895">
            <v>435230</v>
          </cell>
          <cell r="O1895">
            <v>103</v>
          </cell>
          <cell r="P1895" t="str">
            <v>SD</v>
          </cell>
          <cell r="Q1895" t="str">
            <v>SD 83200 35230</v>
          </cell>
        </row>
        <row r="1896">
          <cell r="D1896">
            <v>729.3</v>
          </cell>
          <cell r="E1896" t="str">
            <v>Woodend minewater discharge to Pendle Water</v>
          </cell>
          <cell r="F1896" t="str">
            <v>Monitoring</v>
          </cell>
          <cell r="G1896" t="str">
            <v>North West</v>
          </cell>
          <cell r="H1896" t="str">
            <v>Burnley</v>
          </cell>
          <cell r="I1896" t="str">
            <v>Monitoring</v>
          </cell>
          <cell r="J1896" t="str">
            <v>Hazard E890</v>
          </cell>
          <cell r="K1896">
            <v>38890</v>
          </cell>
          <cell r="L1896" t="str">
            <v>383435-002 pipe from</v>
          </cell>
          <cell r="M1896">
            <v>383170</v>
          </cell>
          <cell r="N1896">
            <v>435130</v>
          </cell>
          <cell r="O1896">
            <v>103</v>
          </cell>
          <cell r="P1896" t="str">
            <v>SD</v>
          </cell>
          <cell r="Q1896" t="str">
            <v>SD 83170 35130</v>
          </cell>
        </row>
        <row r="1897">
          <cell r="D1897">
            <v>729.4</v>
          </cell>
          <cell r="E1897" t="str">
            <v>Woodend Adit</v>
          </cell>
          <cell r="F1897" t="str">
            <v>Monitoring</v>
          </cell>
          <cell r="G1897" t="str">
            <v>North West</v>
          </cell>
          <cell r="H1897" t="str">
            <v>Burnley</v>
          </cell>
          <cell r="I1897" t="str">
            <v>Monitoring</v>
          </cell>
          <cell r="J1897" t="str">
            <v>Hazard E890</v>
          </cell>
          <cell r="K1897">
            <v>38890</v>
          </cell>
          <cell r="L1897" t="str">
            <v>383435-001</v>
          </cell>
          <cell r="M1897">
            <v>383040</v>
          </cell>
          <cell r="N1897">
            <v>435317</v>
          </cell>
          <cell r="O1897">
            <v>103</v>
          </cell>
          <cell r="P1897" t="str">
            <v>SD</v>
          </cell>
          <cell r="Q1897" t="str">
            <v>SD 83040 35317</v>
          </cell>
        </row>
        <row r="1898">
          <cell r="D1898">
            <v>167.1</v>
          </cell>
          <cell r="E1898" t="str">
            <v>No.1 Shaft</v>
          </cell>
          <cell r="F1898" t="str">
            <v>Monitoring</v>
          </cell>
          <cell r="G1898" t="str">
            <v>North East</v>
          </cell>
          <cell r="H1898" t="str">
            <v>Wansbeck</v>
          </cell>
          <cell r="I1898" t="str">
            <v>Monitoring</v>
          </cell>
          <cell r="J1898" t="str">
            <v>Area Rising Minewater</v>
          </cell>
          <cell r="K1898">
            <v>35400</v>
          </cell>
          <cell r="L1898" t="str">
            <v>428588-001</v>
          </cell>
          <cell r="M1898">
            <v>428891</v>
          </cell>
          <cell r="N1898">
            <v>588402</v>
          </cell>
          <cell r="O1898">
            <v>81</v>
          </cell>
          <cell r="P1898" t="str">
            <v>NZ</v>
          </cell>
          <cell r="Q1898" t="str">
            <v>NZ 28891 88402</v>
          </cell>
        </row>
        <row r="1899">
          <cell r="D1899">
            <v>167.2</v>
          </cell>
          <cell r="E1899" t="str">
            <v>No.2 Shaft</v>
          </cell>
          <cell r="F1899" t="str">
            <v>Monitoring</v>
          </cell>
          <cell r="G1899" t="str">
            <v>North East</v>
          </cell>
          <cell r="H1899" t="str">
            <v>Wansbeck</v>
          </cell>
          <cell r="I1899" t="str">
            <v>Monitoring</v>
          </cell>
          <cell r="J1899" t="str">
            <v>Area Rising Minewater</v>
          </cell>
          <cell r="K1899">
            <v>35400</v>
          </cell>
          <cell r="L1899" t="str">
            <v>428588-002</v>
          </cell>
          <cell r="M1899">
            <v>428936</v>
          </cell>
          <cell r="N1899">
            <v>588403</v>
          </cell>
          <cell r="O1899">
            <v>81</v>
          </cell>
          <cell r="P1899" t="str">
            <v>NZ</v>
          </cell>
          <cell r="Q1899" t="str">
            <v>NZ 28936 88403</v>
          </cell>
        </row>
        <row r="1900">
          <cell r="D1900">
            <v>200.1</v>
          </cell>
          <cell r="E1900" t="str">
            <v>No.1 Shaft (South)</v>
          </cell>
          <cell r="F1900" t="str">
            <v>Monitoring</v>
          </cell>
          <cell r="G1900" t="str">
            <v>North East</v>
          </cell>
          <cell r="H1900" t="str">
            <v>Gaunless Valley</v>
          </cell>
          <cell r="I1900" t="str">
            <v>Monitoring</v>
          </cell>
          <cell r="J1900" t="str">
            <v>Area Rising Minewater</v>
          </cell>
          <cell r="K1900">
            <v>34790</v>
          </cell>
          <cell r="L1900" t="str">
            <v>419528-012</v>
          </cell>
          <cell r="M1900">
            <v>419080</v>
          </cell>
          <cell r="N1900">
            <v>528029</v>
          </cell>
          <cell r="O1900">
            <v>92</v>
          </cell>
          <cell r="P1900" t="str">
            <v>NZ</v>
          </cell>
          <cell r="Q1900" t="str">
            <v>NZ 19080 28029</v>
          </cell>
        </row>
        <row r="1901">
          <cell r="D1901">
            <v>200.2</v>
          </cell>
          <cell r="E1901" t="str">
            <v>No.2 Shaft (North)</v>
          </cell>
          <cell r="F1901" t="str">
            <v>Monitoring</v>
          </cell>
          <cell r="G1901" t="str">
            <v>North East</v>
          </cell>
          <cell r="H1901" t="str">
            <v>Gaunless Valley</v>
          </cell>
          <cell r="I1901" t="str">
            <v>Monitoring</v>
          </cell>
          <cell r="J1901" t="str">
            <v>Area Rising Minewater</v>
          </cell>
          <cell r="K1901">
            <v>34790</v>
          </cell>
          <cell r="L1901" t="str">
            <v>419528-013</v>
          </cell>
          <cell r="M1901">
            <v>419088</v>
          </cell>
          <cell r="N1901">
            <v>528039</v>
          </cell>
          <cell r="O1901">
            <v>92</v>
          </cell>
          <cell r="P1901" t="str">
            <v>NZ</v>
          </cell>
          <cell r="Q1901" t="str">
            <v>NZ 19088 28039</v>
          </cell>
        </row>
        <row r="1902">
          <cell r="D1902">
            <v>560.1</v>
          </cell>
          <cell r="E1902" t="str">
            <v>Brockwell B/H</v>
          </cell>
          <cell r="F1902" t="str">
            <v>Monitoring</v>
          </cell>
          <cell r="G1902" t="str">
            <v>North East</v>
          </cell>
          <cell r="H1902" t="str">
            <v>West Of Wear</v>
          </cell>
          <cell r="I1902" t="str">
            <v>Monitoring</v>
          </cell>
          <cell r="J1902" t="str">
            <v>Area Rising Minewater</v>
          </cell>
          <cell r="K1902">
            <v>37376</v>
          </cell>
          <cell r="M1902">
            <v>416127</v>
          </cell>
          <cell r="N1902">
            <v>535320</v>
          </cell>
          <cell r="O1902">
            <v>92</v>
          </cell>
          <cell r="P1902" t="str">
            <v>NZ</v>
          </cell>
          <cell r="Q1902" t="str">
            <v>NZ 16127 35320</v>
          </cell>
        </row>
        <row r="1903">
          <cell r="D1903">
            <v>530.1</v>
          </cell>
          <cell r="E1903" t="str">
            <v>No.2 Shaft</v>
          </cell>
          <cell r="F1903" t="str">
            <v>Pumped Passive</v>
          </cell>
          <cell r="G1903" t="str">
            <v>East Midlands</v>
          </cell>
          <cell r="H1903" t="str">
            <v>Notts-Derbys Border</v>
          </cell>
          <cell r="I1903" t="str">
            <v>Mine Water Treatment</v>
          </cell>
          <cell r="J1903" t="str">
            <v>Area Rising Minewater</v>
          </cell>
          <cell r="K1903">
            <v>37140</v>
          </cell>
          <cell r="L1903" t="str">
            <v>444344-018</v>
          </cell>
          <cell r="M1903">
            <v>444765</v>
          </cell>
          <cell r="N1903">
            <v>344463</v>
          </cell>
          <cell r="O1903">
            <v>129</v>
          </cell>
          <cell r="P1903" t="str">
            <v>SK</v>
          </cell>
          <cell r="Q1903" t="str">
            <v>SK 44765 44463</v>
          </cell>
        </row>
        <row r="1904">
          <cell r="D1904">
            <v>530.15</v>
          </cell>
          <cell r="E1904" t="str">
            <v>Header Tank for Transfer Pipe</v>
          </cell>
          <cell r="F1904" t="str">
            <v>Pumped Passive</v>
          </cell>
          <cell r="G1904" t="str">
            <v>East Midlands</v>
          </cell>
          <cell r="H1904" t="str">
            <v>Notts-Derbys Border</v>
          </cell>
          <cell r="I1904" t="str">
            <v>Mine Water Treatment</v>
          </cell>
          <cell r="J1904" t="str">
            <v>Area Rising Minewater</v>
          </cell>
          <cell r="K1904">
            <v>42439</v>
          </cell>
          <cell r="M1904">
            <v>444770</v>
          </cell>
          <cell r="N1904">
            <v>344440</v>
          </cell>
          <cell r="O1904">
            <v>129</v>
          </cell>
          <cell r="P1904" t="str">
            <v>SK</v>
          </cell>
        </row>
        <row r="1905">
          <cell r="D1905">
            <v>530.20000000000005</v>
          </cell>
          <cell r="E1905" t="str">
            <v>Transfer Pipe from Shaft to Treatment Scheme</v>
          </cell>
          <cell r="F1905" t="str">
            <v>Pumped Passive</v>
          </cell>
          <cell r="G1905" t="str">
            <v>East Midlands</v>
          </cell>
          <cell r="H1905" t="str">
            <v>Notts-Derbys Border</v>
          </cell>
          <cell r="I1905" t="str">
            <v>Mine Water Treatment</v>
          </cell>
          <cell r="J1905" t="str">
            <v>Area Rising Minewater</v>
          </cell>
          <cell r="K1905">
            <v>41000</v>
          </cell>
          <cell r="M1905">
            <v>444820</v>
          </cell>
          <cell r="N1905">
            <v>344115</v>
          </cell>
          <cell r="O1905">
            <v>129</v>
          </cell>
          <cell r="P1905" t="str">
            <v>SK</v>
          </cell>
          <cell r="Q1905" t="str">
            <v>SK 44820 44115</v>
          </cell>
        </row>
        <row r="1906">
          <cell r="D1906">
            <v>530.25</v>
          </cell>
          <cell r="E1906" t="str">
            <v>End of Transfer Pipe</v>
          </cell>
          <cell r="F1906" t="str">
            <v>Pumped Passive</v>
          </cell>
          <cell r="G1906" t="str">
            <v>East Midlands</v>
          </cell>
          <cell r="H1906" t="str">
            <v>Notts-Derbys Border</v>
          </cell>
          <cell r="I1906" t="str">
            <v>Mine Water Treatment</v>
          </cell>
          <cell r="J1906" t="str">
            <v>Area Rising Minewater</v>
          </cell>
          <cell r="K1906">
            <v>42439</v>
          </cell>
          <cell r="M1906">
            <v>444900</v>
          </cell>
          <cell r="N1906">
            <v>343355</v>
          </cell>
          <cell r="O1906">
            <v>129</v>
          </cell>
          <cell r="P1906" t="str">
            <v>SK</v>
          </cell>
        </row>
        <row r="1907">
          <cell r="D1907">
            <v>530.29999999999995</v>
          </cell>
          <cell r="E1907" t="str">
            <v>Treatment Scheme</v>
          </cell>
          <cell r="F1907" t="str">
            <v>Pumped Passive</v>
          </cell>
          <cell r="G1907" t="str">
            <v>East Midlands</v>
          </cell>
          <cell r="H1907" t="str">
            <v>Notts-Derbys Border</v>
          </cell>
          <cell r="I1907" t="str">
            <v>Mine Water Treatment</v>
          </cell>
          <cell r="J1907" t="str">
            <v>Area Rising Minewater</v>
          </cell>
          <cell r="K1907">
            <v>41000</v>
          </cell>
          <cell r="M1907">
            <v>444990</v>
          </cell>
          <cell r="N1907">
            <v>343140</v>
          </cell>
          <cell r="O1907">
            <v>129</v>
          </cell>
          <cell r="P1907" t="str">
            <v>SK</v>
          </cell>
          <cell r="Q1907" t="str">
            <v>SK 44990 43140</v>
          </cell>
        </row>
        <row r="1908">
          <cell r="D1908">
            <v>530.4</v>
          </cell>
          <cell r="E1908" t="str">
            <v>Consented Discharge</v>
          </cell>
          <cell r="F1908" t="str">
            <v>Pumped Passive</v>
          </cell>
          <cell r="G1908" t="str">
            <v>East Midlands</v>
          </cell>
          <cell r="H1908" t="str">
            <v>Notts-Derbys Border</v>
          </cell>
          <cell r="I1908" t="str">
            <v>Mine Water Treatment</v>
          </cell>
          <cell r="J1908" t="str">
            <v>Area Rising Minewater</v>
          </cell>
          <cell r="K1908">
            <v>41000</v>
          </cell>
          <cell r="M1908">
            <v>444980</v>
          </cell>
          <cell r="N1908">
            <v>342875</v>
          </cell>
          <cell r="O1908">
            <v>129</v>
          </cell>
          <cell r="P1908" t="str">
            <v>SK</v>
          </cell>
          <cell r="Q1908" t="str">
            <v>SK 44980 42875</v>
          </cell>
        </row>
        <row r="1909">
          <cell r="D1909">
            <v>530.5</v>
          </cell>
          <cell r="E1909" t="str">
            <v>Settlement Pond 1 Outflow</v>
          </cell>
          <cell r="F1909" t="str">
            <v>Pumped Passive</v>
          </cell>
          <cell r="G1909" t="str">
            <v>East Midlands</v>
          </cell>
          <cell r="H1909" t="str">
            <v>Notts-Derbys Border</v>
          </cell>
          <cell r="I1909" t="str">
            <v>Mine Water Treatment</v>
          </cell>
          <cell r="J1909" t="str">
            <v>Area Rising Minewater</v>
          </cell>
          <cell r="K1909">
            <v>41000</v>
          </cell>
          <cell r="M1909">
            <v>444945</v>
          </cell>
          <cell r="N1909">
            <v>343210</v>
          </cell>
          <cell r="O1909">
            <v>129</v>
          </cell>
          <cell r="P1909" t="str">
            <v>SK</v>
          </cell>
          <cell r="Q1909" t="str">
            <v>SK 44945 43210</v>
          </cell>
        </row>
        <row r="1910">
          <cell r="D1910">
            <v>530.6</v>
          </cell>
          <cell r="E1910" t="str">
            <v>Settlement Pond 2 Outflow</v>
          </cell>
          <cell r="F1910" t="str">
            <v>Pumped Passive</v>
          </cell>
          <cell r="G1910" t="str">
            <v>East Midlands</v>
          </cell>
          <cell r="H1910" t="str">
            <v>Notts-Derbys Border</v>
          </cell>
          <cell r="I1910" t="str">
            <v>Mine Water Treatment</v>
          </cell>
          <cell r="J1910" t="str">
            <v>Area Rising Minewater</v>
          </cell>
          <cell r="K1910">
            <v>41000</v>
          </cell>
          <cell r="M1910">
            <v>444965</v>
          </cell>
          <cell r="N1910">
            <v>343220</v>
          </cell>
          <cell r="O1910">
            <v>129</v>
          </cell>
          <cell r="P1910" t="str">
            <v>SK</v>
          </cell>
          <cell r="Q1910" t="str">
            <v>SK 44965 43220</v>
          </cell>
        </row>
        <row r="1911">
          <cell r="D1911">
            <v>530.70000000000005</v>
          </cell>
          <cell r="E1911" t="str">
            <v>Settlement Pond 3 Outflow</v>
          </cell>
          <cell r="F1911" t="str">
            <v>Pumped Passive</v>
          </cell>
          <cell r="G1911" t="str">
            <v>East Midlands</v>
          </cell>
          <cell r="H1911" t="str">
            <v>Notts-Derbys Border</v>
          </cell>
          <cell r="I1911" t="str">
            <v>Mine Water Treatment</v>
          </cell>
          <cell r="J1911" t="str">
            <v>Area Rising Minewater</v>
          </cell>
          <cell r="K1911">
            <v>41000</v>
          </cell>
          <cell r="M1911">
            <v>445010</v>
          </cell>
          <cell r="N1911">
            <v>343060</v>
          </cell>
          <cell r="O1911">
            <v>129</v>
          </cell>
          <cell r="P1911" t="str">
            <v>SK</v>
          </cell>
          <cell r="Q1911" t="str">
            <v>SK 45010 43060</v>
          </cell>
        </row>
        <row r="1912">
          <cell r="D1912">
            <v>530.79999999999995</v>
          </cell>
          <cell r="E1912" t="str">
            <v>Settlement Pond 4 Outflow</v>
          </cell>
          <cell r="F1912" t="str">
            <v>Pumped Passive</v>
          </cell>
          <cell r="G1912" t="str">
            <v>East Midlands</v>
          </cell>
          <cell r="H1912" t="str">
            <v>Notts-Derbys Border</v>
          </cell>
          <cell r="I1912" t="str">
            <v>Mine Water Treatment</v>
          </cell>
          <cell r="J1912" t="str">
            <v>Area Rising Minewater</v>
          </cell>
          <cell r="K1912">
            <v>41000</v>
          </cell>
          <cell r="M1912">
            <v>445025</v>
          </cell>
          <cell r="N1912">
            <v>343070</v>
          </cell>
          <cell r="O1912">
            <v>129</v>
          </cell>
          <cell r="P1912" t="str">
            <v>SK</v>
          </cell>
          <cell r="Q1912" t="str">
            <v>SK 45025 43070</v>
          </cell>
        </row>
        <row r="1913">
          <cell r="D1913">
            <v>530.9</v>
          </cell>
          <cell r="E1913" t="str">
            <v>Settlement Pond 5 Outflow</v>
          </cell>
          <cell r="F1913" t="str">
            <v>Pumped Passive</v>
          </cell>
          <cell r="G1913" t="str">
            <v>East Midlands</v>
          </cell>
          <cell r="H1913" t="str">
            <v>Notts-Derbys Border</v>
          </cell>
          <cell r="I1913" t="str">
            <v>Mine Water Treatment</v>
          </cell>
          <cell r="J1913" t="str">
            <v>Area Rising Minewater</v>
          </cell>
          <cell r="K1913">
            <v>41000</v>
          </cell>
          <cell r="M1913">
            <v>445055</v>
          </cell>
          <cell r="N1913">
            <v>342910</v>
          </cell>
          <cell r="O1913">
            <v>129</v>
          </cell>
          <cell r="P1913" t="str">
            <v>SK</v>
          </cell>
          <cell r="Q1913" t="str">
            <v>SK 45055 42910</v>
          </cell>
        </row>
        <row r="1914">
          <cell r="D1914">
            <v>530.91</v>
          </cell>
          <cell r="E1914" t="str">
            <v>Settlement Pond 6 Outflow</v>
          </cell>
          <cell r="F1914" t="str">
            <v>Pumped Passive</v>
          </cell>
          <cell r="G1914" t="str">
            <v>East Midlands</v>
          </cell>
          <cell r="H1914" t="str">
            <v>Notts-Derbys Border</v>
          </cell>
          <cell r="I1914" t="str">
            <v>Mine Water Treatment</v>
          </cell>
          <cell r="J1914" t="str">
            <v>Area Rising Minewater</v>
          </cell>
          <cell r="K1914">
            <v>41000</v>
          </cell>
          <cell r="M1914">
            <v>445095</v>
          </cell>
          <cell r="N1914">
            <v>342925</v>
          </cell>
          <cell r="O1914">
            <v>129</v>
          </cell>
          <cell r="P1914" t="str">
            <v>SK</v>
          </cell>
          <cell r="Q1914" t="str">
            <v>SK 45095 42925</v>
          </cell>
        </row>
        <row r="1915">
          <cell r="D1915">
            <v>83.1</v>
          </cell>
          <cell r="E1915" t="str">
            <v>No.2 Pumping Shaft</v>
          </cell>
          <cell r="F1915" t="str">
            <v>Pumped Passive</v>
          </cell>
          <cell r="G1915" t="str">
            <v>Yorkshire</v>
          </cell>
          <cell r="H1915" t="str">
            <v>Yorkshire Zone 1</v>
          </cell>
          <cell r="I1915" t="str">
            <v>Mine Water Treatment</v>
          </cell>
          <cell r="J1915" t="str">
            <v>Cars</v>
          </cell>
          <cell r="K1915">
            <v>34608</v>
          </cell>
          <cell r="L1915" t="str">
            <v>430411-002</v>
          </cell>
          <cell r="M1915">
            <v>430949</v>
          </cell>
          <cell r="N1915">
            <v>411162</v>
          </cell>
          <cell r="O1915">
            <v>110</v>
          </cell>
          <cell r="P1915" t="str">
            <v>SE</v>
          </cell>
          <cell r="Q1915" t="str">
            <v>SE 30949 11162</v>
          </cell>
        </row>
        <row r="1916">
          <cell r="D1916">
            <v>83.15</v>
          </cell>
          <cell r="E1916" t="str">
            <v>Stepped Cascade Top Inlet</v>
          </cell>
          <cell r="F1916" t="str">
            <v>Pumped Passive</v>
          </cell>
          <cell r="G1916" t="str">
            <v>Yorkshire</v>
          </cell>
          <cell r="H1916" t="str">
            <v>Yorkshire Zone 1</v>
          </cell>
          <cell r="I1916" t="str">
            <v>Mine Water Treatment</v>
          </cell>
          <cell r="J1916" t="str">
            <v>Cars</v>
          </cell>
          <cell r="K1916">
            <v>42439</v>
          </cell>
          <cell r="M1916">
            <v>430572</v>
          </cell>
          <cell r="N1916">
            <v>411510</v>
          </cell>
          <cell r="O1916">
            <v>110</v>
          </cell>
          <cell r="P1916" t="str">
            <v>SE</v>
          </cell>
        </row>
        <row r="1917">
          <cell r="D1917">
            <v>83.2</v>
          </cell>
          <cell r="E1917" t="str">
            <v>Concrete Settlement Ponds Outflow</v>
          </cell>
          <cell r="F1917" t="str">
            <v>Pumped Passive</v>
          </cell>
          <cell r="G1917" t="str">
            <v>Yorkshire</v>
          </cell>
          <cell r="H1917" t="str">
            <v>Yorkshire Zone 1</v>
          </cell>
          <cell r="I1917" t="str">
            <v>Mine Water Treatment</v>
          </cell>
          <cell r="J1917" t="str">
            <v>Cars</v>
          </cell>
          <cell r="K1917">
            <v>34608</v>
          </cell>
          <cell r="M1917">
            <v>430550</v>
          </cell>
          <cell r="N1917">
            <v>411530</v>
          </cell>
          <cell r="O1917">
            <v>110</v>
          </cell>
          <cell r="P1917" t="str">
            <v>SE</v>
          </cell>
          <cell r="Q1917" t="str">
            <v>SE 30550 11530</v>
          </cell>
        </row>
        <row r="1918">
          <cell r="D1918">
            <v>83.3</v>
          </cell>
          <cell r="E1918" t="str">
            <v>Earth Settlement Ponds Outflow</v>
          </cell>
          <cell r="F1918" t="str">
            <v>Pumped Passive</v>
          </cell>
          <cell r="G1918" t="str">
            <v>Yorkshire</v>
          </cell>
          <cell r="H1918" t="str">
            <v>Yorkshire Zone 1</v>
          </cell>
          <cell r="I1918" t="str">
            <v>Mine Water Treatment</v>
          </cell>
          <cell r="J1918" t="str">
            <v>Cars</v>
          </cell>
          <cell r="K1918">
            <v>34608</v>
          </cell>
          <cell r="M1918">
            <v>430440</v>
          </cell>
          <cell r="N1918">
            <v>411510</v>
          </cell>
          <cell r="O1918">
            <v>110</v>
          </cell>
          <cell r="P1918" t="str">
            <v>SE</v>
          </cell>
          <cell r="Q1918" t="str">
            <v>SE 30440 11510</v>
          </cell>
        </row>
        <row r="1919">
          <cell r="D1919">
            <v>83.4</v>
          </cell>
          <cell r="E1919" t="str">
            <v>Reed Beds</v>
          </cell>
          <cell r="F1919" t="str">
            <v>Pumped Passive</v>
          </cell>
          <cell r="G1919" t="str">
            <v>Yorkshire</v>
          </cell>
          <cell r="H1919" t="str">
            <v>Yorkshire Zone 1</v>
          </cell>
          <cell r="I1919" t="str">
            <v>Mine Water Treatment</v>
          </cell>
          <cell r="J1919" t="str">
            <v>Cars</v>
          </cell>
          <cell r="K1919">
            <v>34608</v>
          </cell>
          <cell r="M1919">
            <v>430310</v>
          </cell>
          <cell r="N1919">
            <v>411550</v>
          </cell>
          <cell r="O1919">
            <v>110</v>
          </cell>
          <cell r="P1919" t="str">
            <v>SE</v>
          </cell>
          <cell r="Q1919" t="str">
            <v>SE 30310 11550</v>
          </cell>
        </row>
        <row r="1920">
          <cell r="D1920">
            <v>83.5</v>
          </cell>
          <cell r="E1920" t="str">
            <v>Consented Discharge</v>
          </cell>
          <cell r="F1920" t="str">
            <v>Pumped Passive</v>
          </cell>
          <cell r="G1920" t="str">
            <v>Yorkshire</v>
          </cell>
          <cell r="H1920" t="str">
            <v>Yorkshire Zone 1</v>
          </cell>
          <cell r="I1920" t="str">
            <v>Mine Water Treatment</v>
          </cell>
          <cell r="J1920" t="str">
            <v>Cars</v>
          </cell>
          <cell r="K1920">
            <v>34608</v>
          </cell>
          <cell r="M1920">
            <v>430405</v>
          </cell>
          <cell r="N1920">
            <v>411495</v>
          </cell>
          <cell r="O1920">
            <v>110</v>
          </cell>
          <cell r="P1920" t="str">
            <v>SE</v>
          </cell>
          <cell r="Q1920" t="str">
            <v>SE 30405 11495</v>
          </cell>
        </row>
        <row r="1921">
          <cell r="D1921">
            <v>83.6</v>
          </cell>
          <cell r="E1921" t="str">
            <v>Sludge Drying Bed</v>
          </cell>
          <cell r="F1921" t="str">
            <v>Pumped Passive</v>
          </cell>
          <cell r="G1921" t="str">
            <v>Yorkshire</v>
          </cell>
          <cell r="H1921" t="str">
            <v>Yorkshire Zone 1</v>
          </cell>
          <cell r="I1921" t="str">
            <v>Mine Water Treatment</v>
          </cell>
          <cell r="J1921" t="str">
            <v>Cars</v>
          </cell>
        </row>
        <row r="1922">
          <cell r="D1922">
            <v>183.1</v>
          </cell>
          <cell r="E1922" t="str">
            <v>No.1 Uc Shaft</v>
          </cell>
          <cell r="F1922" t="str">
            <v>Monitoring</v>
          </cell>
          <cell r="G1922" t="str">
            <v>Yorkshire</v>
          </cell>
          <cell r="H1922" t="str">
            <v>Yorkshire Zone 1</v>
          </cell>
          <cell r="I1922" t="str">
            <v>Monitoring</v>
          </cell>
          <cell r="J1922" t="str">
            <v>Area Rising Minewater</v>
          </cell>
          <cell r="K1922">
            <v>35462</v>
          </cell>
          <cell r="L1922" t="str">
            <v>430414-034</v>
          </cell>
          <cell r="M1922">
            <v>430540</v>
          </cell>
          <cell r="N1922">
            <v>414576</v>
          </cell>
          <cell r="O1922">
            <v>110</v>
          </cell>
          <cell r="P1922" t="str">
            <v>SE</v>
          </cell>
          <cell r="Q1922" t="str">
            <v>SE 30540 14576</v>
          </cell>
        </row>
        <row r="1923">
          <cell r="D1923">
            <v>183.2</v>
          </cell>
          <cell r="E1923" t="str">
            <v>No.2 Dc Shaft</v>
          </cell>
          <cell r="F1923" t="str">
            <v>Monitoring</v>
          </cell>
          <cell r="G1923" t="str">
            <v>Yorkshire</v>
          </cell>
          <cell r="H1923" t="str">
            <v>Yorkshire Zone 1</v>
          </cell>
          <cell r="I1923" t="str">
            <v>Monitoring</v>
          </cell>
          <cell r="J1923" t="str">
            <v>Area Rising Minewater</v>
          </cell>
          <cell r="K1923">
            <v>35462</v>
          </cell>
          <cell r="L1923" t="str">
            <v>430414-037</v>
          </cell>
          <cell r="M1923">
            <v>430531</v>
          </cell>
          <cell r="N1923">
            <v>414497</v>
          </cell>
          <cell r="O1923">
            <v>110</v>
          </cell>
          <cell r="P1923" t="str">
            <v>SE</v>
          </cell>
          <cell r="Q1923" t="str">
            <v>SE 30531 14497</v>
          </cell>
        </row>
        <row r="1924">
          <cell r="D1924">
            <v>777.1</v>
          </cell>
          <cell r="E1924" t="str">
            <v>Two Feet Nine Seam Borehole</v>
          </cell>
          <cell r="F1924" t="str">
            <v>Monitoring</v>
          </cell>
          <cell r="G1924" t="str">
            <v>South Wales</v>
          </cell>
          <cell r="H1924" t="str">
            <v>Wyndham</v>
          </cell>
          <cell r="I1924" t="str">
            <v>Monitoring</v>
          </cell>
          <cell r="J1924" t="str">
            <v>Ex Alkane Gas Utilisation</v>
          </cell>
          <cell r="K1924">
            <v>40977</v>
          </cell>
          <cell r="M1924">
            <v>293305</v>
          </cell>
          <cell r="N1924">
            <v>191187</v>
          </cell>
          <cell r="O1924">
            <v>170</v>
          </cell>
          <cell r="P1924" t="str">
            <v>SS</v>
          </cell>
          <cell r="Q1924" t="str">
            <v>SS 93305 91187</v>
          </cell>
        </row>
        <row r="1925">
          <cell r="D1925">
            <v>270.10000000000002</v>
          </cell>
          <cell r="E1925" t="str">
            <v>No.1 Uc Shaft (South)</v>
          </cell>
          <cell r="F1925" t="str">
            <v>Monitoring</v>
          </cell>
          <cell r="G1925" t="str">
            <v>West Midlands</v>
          </cell>
          <cell r="H1925" t="str">
            <v>South Staffs</v>
          </cell>
          <cell r="I1925" t="str">
            <v>Monitoring</v>
          </cell>
          <cell r="J1925" t="str">
            <v>Area Rising Minewater</v>
          </cell>
          <cell r="K1925">
            <v>36069</v>
          </cell>
          <cell r="L1925" t="str">
            <v>401306-002</v>
          </cell>
          <cell r="M1925">
            <v>401821</v>
          </cell>
          <cell r="N1925">
            <v>306069</v>
          </cell>
          <cell r="O1925">
            <v>139</v>
          </cell>
          <cell r="P1925" t="str">
            <v>SK</v>
          </cell>
          <cell r="Q1925" t="str">
            <v>SK 01821 06069</v>
          </cell>
        </row>
        <row r="1926">
          <cell r="D1926">
            <v>270.2</v>
          </cell>
          <cell r="E1926" t="str">
            <v>No.2 Dc Shaft (North)</v>
          </cell>
          <cell r="F1926" t="str">
            <v>Monitoring</v>
          </cell>
          <cell r="G1926" t="str">
            <v>West Midlands</v>
          </cell>
          <cell r="H1926" t="str">
            <v>South Staffs</v>
          </cell>
          <cell r="I1926" t="str">
            <v>Monitoring</v>
          </cell>
          <cell r="J1926" t="str">
            <v>Area Rising Minewater</v>
          </cell>
          <cell r="K1926">
            <v>36069</v>
          </cell>
          <cell r="L1926" t="str">
            <v>401306-001</v>
          </cell>
          <cell r="M1926">
            <v>401843</v>
          </cell>
          <cell r="N1926">
            <v>306183</v>
          </cell>
          <cell r="O1926">
            <v>139</v>
          </cell>
          <cell r="P1926" t="str">
            <v>SK</v>
          </cell>
          <cell r="Q1926" t="str">
            <v>SK 01843 06183</v>
          </cell>
        </row>
        <row r="1927">
          <cell r="D1927">
            <v>210.1</v>
          </cell>
          <cell r="E1927" t="str">
            <v>Adit</v>
          </cell>
          <cell r="F1927" t="str">
            <v>Active Treatment Plant</v>
          </cell>
          <cell r="G1927" t="str">
            <v>South Wales</v>
          </cell>
          <cell r="H1927" t="str">
            <v>Dulais/Neath Valleys</v>
          </cell>
          <cell r="I1927" t="str">
            <v>Mine Water Treatment</v>
          </cell>
          <cell r="J1927" t="str">
            <v>Area Rising Minewater</v>
          </cell>
          <cell r="K1927">
            <v>35551</v>
          </cell>
          <cell r="L1927" t="str">
            <v>280201-006</v>
          </cell>
          <cell r="M1927">
            <v>280858</v>
          </cell>
          <cell r="N1927">
            <v>201751</v>
          </cell>
          <cell r="O1927">
            <v>170</v>
          </cell>
          <cell r="P1927" t="str">
            <v>SN</v>
          </cell>
          <cell r="Q1927" t="str">
            <v>SN 80858 01751</v>
          </cell>
        </row>
        <row r="1928">
          <cell r="D1928">
            <v>210.15</v>
          </cell>
          <cell r="E1928" t="str">
            <v>HDS Plant</v>
          </cell>
          <cell r="F1928" t="str">
            <v>Active Treatment Plant</v>
          </cell>
          <cell r="G1928" t="str">
            <v>South Wales</v>
          </cell>
          <cell r="H1928" t="str">
            <v>Dulais/Neath Valleys</v>
          </cell>
          <cell r="I1928" t="str">
            <v>Mine Water Treatment</v>
          </cell>
          <cell r="J1928" t="str">
            <v>Area Rising Minewater</v>
          </cell>
          <cell r="M1928">
            <v>280850</v>
          </cell>
          <cell r="N1928">
            <v>201725</v>
          </cell>
          <cell r="O1928">
            <v>170</v>
          </cell>
          <cell r="Q1928" t="str">
            <v>SN 80850 01725</v>
          </cell>
        </row>
        <row r="1929">
          <cell r="D1929">
            <v>210.2</v>
          </cell>
          <cell r="E1929" t="str">
            <v>Treatment Plant Out</v>
          </cell>
          <cell r="F1929" t="str">
            <v>Active Treatment Plant</v>
          </cell>
          <cell r="G1929" t="str">
            <v>South Wales</v>
          </cell>
          <cell r="H1929" t="str">
            <v>Dulais/Neath Valleys</v>
          </cell>
          <cell r="I1929" t="str">
            <v>Mine Water Treatment</v>
          </cell>
          <cell r="J1929" t="str">
            <v>Area Rising Minewater</v>
          </cell>
          <cell r="K1929">
            <v>35551</v>
          </cell>
          <cell r="M1929">
            <v>280860</v>
          </cell>
          <cell r="N1929">
            <v>201720</v>
          </cell>
          <cell r="O1929">
            <v>170</v>
          </cell>
          <cell r="P1929" t="str">
            <v>SN</v>
          </cell>
          <cell r="Q1929" t="str">
            <v>SN 80860 01720</v>
          </cell>
        </row>
        <row r="1930">
          <cell r="D1930">
            <v>210.3</v>
          </cell>
          <cell r="E1930" t="str">
            <v>Reed Beds Inlet</v>
          </cell>
          <cell r="F1930" t="str">
            <v>Active Treatment Plant</v>
          </cell>
          <cell r="G1930" t="str">
            <v>South Wales</v>
          </cell>
          <cell r="H1930" t="str">
            <v>Dulais/Neath Valleys</v>
          </cell>
          <cell r="I1930" t="str">
            <v>Mine Water Treatment</v>
          </cell>
          <cell r="J1930" t="str">
            <v>Area Rising Minewater</v>
          </cell>
          <cell r="K1930">
            <v>35551</v>
          </cell>
          <cell r="M1930">
            <v>280450</v>
          </cell>
          <cell r="N1930">
            <v>201170</v>
          </cell>
          <cell r="O1930">
            <v>170</v>
          </cell>
          <cell r="P1930" t="str">
            <v>SN</v>
          </cell>
          <cell r="Q1930" t="str">
            <v>SN 80450 01170</v>
          </cell>
        </row>
        <row r="1931">
          <cell r="D1931">
            <v>210.4</v>
          </cell>
          <cell r="E1931" t="str">
            <v>Large (East) Reed Bed Consented Discharge</v>
          </cell>
          <cell r="F1931" t="str">
            <v>Active Treatment Plant</v>
          </cell>
          <cell r="G1931" t="str">
            <v>South Wales</v>
          </cell>
          <cell r="H1931" t="str">
            <v>Dulais/Neath Valleys</v>
          </cell>
          <cell r="I1931" t="str">
            <v>Mine Water Treatment</v>
          </cell>
          <cell r="J1931" t="str">
            <v>Area Rising Minewater</v>
          </cell>
          <cell r="K1931">
            <v>35551</v>
          </cell>
          <cell r="M1931">
            <v>280520</v>
          </cell>
          <cell r="N1931">
            <v>201210</v>
          </cell>
          <cell r="O1931">
            <v>170</v>
          </cell>
          <cell r="P1931" t="str">
            <v>SN</v>
          </cell>
          <cell r="Q1931" t="str">
            <v>SN 80520 01210</v>
          </cell>
        </row>
        <row r="1932">
          <cell r="D1932">
            <v>210.5</v>
          </cell>
          <cell r="E1932" t="str">
            <v>Small (West) Reed Bee Consented Discharge</v>
          </cell>
          <cell r="F1932" t="str">
            <v>Active Treatment Plant</v>
          </cell>
          <cell r="G1932" t="str">
            <v>South Wales</v>
          </cell>
          <cell r="H1932" t="str">
            <v>Dulais/Neath Valleys</v>
          </cell>
          <cell r="I1932" t="str">
            <v>Mine Water Treatment</v>
          </cell>
          <cell r="J1932" t="str">
            <v>Area Rising Minewater</v>
          </cell>
          <cell r="K1932">
            <v>35551</v>
          </cell>
          <cell r="M1932">
            <v>280360</v>
          </cell>
          <cell r="N1932">
            <v>201110</v>
          </cell>
          <cell r="O1932">
            <v>170</v>
          </cell>
          <cell r="P1932" t="str">
            <v>SN</v>
          </cell>
          <cell r="Q1932" t="str">
            <v>SN 80360 01110</v>
          </cell>
        </row>
        <row r="1933">
          <cell r="D1933">
            <v>117.1</v>
          </cell>
          <cell r="E1933" t="str">
            <v>Gravity Discharges</v>
          </cell>
          <cell r="F1933" t="str">
            <v>Misc Discharges</v>
          </cell>
          <cell r="H1933" t="str">
            <v>Yorks &amp; East Midlands Misc Site &amp; Discharges</v>
          </cell>
          <cell r="Q1933" t="str">
            <v xml:space="preserve"> 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On%20Site%20Spot%20Readings" TargetMode="External"/><Relationship Id="rId2" Type="http://schemas.openxmlformats.org/officeDocument/2006/relationships/hyperlink" Target="https://qjegh.lyellcollection.org/content/qjegh/28/Supplement_2/S101.full.pdf" TargetMode="External"/><Relationship Id="rId1" Type="http://schemas.openxmlformats.org/officeDocument/2006/relationships/hyperlink" Target="file:///\\infprod.tca\shared_folders\Environment\On%20Site%20Spot%20Reading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infprod.tca\shared_folders\Environment\Public%20(Non%20CA)%20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Technical%20Team\Shaft%20logging\North%20East\East%20of%20Wear\dawdon" TargetMode="External"/><Relationship Id="rId2" Type="http://schemas.openxmlformats.org/officeDocument/2006/relationships/hyperlink" Target="file:///\\infprod.tca\Technical%20Team\Shaft%20logging\North%20East\East%20of%20Wear\dawdon" TargetMode="External"/><Relationship Id="rId1" Type="http://schemas.openxmlformats.org/officeDocument/2006/relationships/hyperlink" Target="file:///\\infprod.tca\..\Environment%20Media\Mine_Water_CCTV_Survey\CCTV%20Shafts%20and%20Boreholes\Bilston%20Glen\Bilston%20Glen%20Shaft%201%20-%2020190710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Logger%20Data\Frances%20(L163)\Frances%20Shaft" TargetMode="External"/><Relationship Id="rId2" Type="http://schemas.openxmlformats.org/officeDocument/2006/relationships/hyperlink" Target="file:///\\infprod.tca\shared_folders\Environment\Public%20(Non%20CA)%20Data" TargetMode="External"/><Relationship Id="rId1" Type="http://schemas.openxmlformats.org/officeDocument/2006/relationships/hyperlink" Target="file:///\\infprod.tca\Technical%20Team\STS%20Coal%20Loggers\Cannock%20Wood%20L682\682.10_Monitoring%20Borehole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Cascade%20(Aeration)%20Report" TargetMode="External"/><Relationship Id="rId2" Type="http://schemas.openxmlformats.org/officeDocument/2006/relationships/hyperlink" Target="file:///\\infprod.tca\shared_folders\Environment\Cascade%20(Aeration)%20Report" TargetMode="External"/><Relationship Id="rId1" Type="http://schemas.openxmlformats.org/officeDocument/2006/relationships/hyperlink" Target="file:///\\infprod.tca\shared_folders\Environment\Logger%20Data\Blindwells%20(L656)\Blindwells%20Cascade%20(656.55)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file:///\\infprod.tca\shared_folders\Environment\Temperature%20loggers\Cannock%20Wood%20Cascad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zoomScale="40" zoomScaleNormal="85" workbookViewId="0">
      <selection activeCell="C39" sqref="C39"/>
    </sheetView>
  </sheetViews>
  <sheetFormatPr baseColWidth="10" defaultColWidth="8.88671875" defaultRowHeight="14.4" x14ac:dyDescent="0.3"/>
  <cols>
    <col min="1" max="1" width="44.109375" bestFit="1" customWidth="1"/>
    <col min="2" max="2" width="15.88671875" customWidth="1"/>
    <col min="3" max="3" width="16" bestFit="1" customWidth="1"/>
    <col min="4" max="4" width="5.33203125" customWidth="1"/>
    <col min="5" max="5" width="13.6640625" bestFit="1" customWidth="1"/>
    <col min="8" max="8" width="16" customWidth="1"/>
    <col min="9" max="9" width="20.6640625" bestFit="1" customWidth="1"/>
    <col min="10" max="10" width="13.6640625" customWidth="1"/>
    <col min="11" max="11" width="14.88671875" customWidth="1"/>
    <col min="22" max="22" width="7.88671875" bestFit="1" customWidth="1"/>
    <col min="23" max="23" width="57.88671875" customWidth="1"/>
    <col min="24" max="24" width="65.3320312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3" spans="1:24" ht="28.8" x14ac:dyDescent="0.3">
      <c r="A3" s="11" t="s">
        <v>43</v>
      </c>
      <c r="B3" s="11" t="s">
        <v>44</v>
      </c>
      <c r="C3" s="11">
        <v>325.2</v>
      </c>
      <c r="D3" s="11" t="s">
        <v>21</v>
      </c>
      <c r="E3" s="11" t="s">
        <v>45</v>
      </c>
      <c r="F3" s="11">
        <v>419532</v>
      </c>
      <c r="G3" s="11">
        <v>529584</v>
      </c>
      <c r="H3" s="11" t="s">
        <v>31</v>
      </c>
      <c r="I3" s="11" t="s">
        <v>29</v>
      </c>
      <c r="J3" s="17">
        <v>1995</v>
      </c>
      <c r="K3" s="17">
        <v>1995</v>
      </c>
      <c r="L3" s="13"/>
      <c r="M3" s="13">
        <v>10.9</v>
      </c>
      <c r="N3" s="13"/>
      <c r="O3" s="14">
        <v>140</v>
      </c>
      <c r="P3" s="14"/>
      <c r="Q3" s="14"/>
      <c r="R3" s="14">
        <v>1.8</v>
      </c>
      <c r="S3" s="14">
        <v>1177</v>
      </c>
      <c r="T3" s="14"/>
      <c r="U3" s="14"/>
      <c r="V3" s="14">
        <v>6.5</v>
      </c>
      <c r="W3" s="21"/>
      <c r="X3" s="49" t="s">
        <v>204</v>
      </c>
    </row>
    <row r="4" spans="1:24" ht="28.8" x14ac:dyDescent="0.3">
      <c r="A4" s="11" t="s">
        <v>30</v>
      </c>
      <c r="B4" s="11" t="s">
        <v>189</v>
      </c>
      <c r="C4" s="11">
        <v>544.29999999999995</v>
      </c>
      <c r="D4" s="11" t="s">
        <v>21</v>
      </c>
      <c r="E4" s="11" t="s">
        <v>32</v>
      </c>
      <c r="F4" s="15">
        <v>386641</v>
      </c>
      <c r="G4" s="15">
        <v>427863</v>
      </c>
      <c r="H4" s="11" t="s">
        <v>190</v>
      </c>
      <c r="I4" s="11" t="s">
        <v>29</v>
      </c>
      <c r="J4" s="12">
        <v>39344</v>
      </c>
      <c r="K4" s="12">
        <v>39344</v>
      </c>
      <c r="L4" s="13"/>
      <c r="M4" s="13">
        <v>11.2</v>
      </c>
      <c r="N4" s="13"/>
      <c r="O4" s="14">
        <v>2.5</v>
      </c>
      <c r="P4" s="14"/>
      <c r="Q4" s="14"/>
      <c r="R4" s="14">
        <v>5.9</v>
      </c>
      <c r="S4" s="14"/>
      <c r="T4" s="14"/>
      <c r="U4" s="14"/>
      <c r="V4" s="14">
        <v>6.65</v>
      </c>
      <c r="W4" s="21"/>
      <c r="X4" s="56" t="s">
        <v>199</v>
      </c>
    </row>
    <row r="5" spans="1:24" ht="28.8" x14ac:dyDescent="0.3">
      <c r="A5" s="11" t="s">
        <v>30</v>
      </c>
      <c r="B5" s="11" t="s">
        <v>31</v>
      </c>
      <c r="C5" s="11">
        <v>544.20000000000005</v>
      </c>
      <c r="D5" s="11" t="s">
        <v>21</v>
      </c>
      <c r="E5" s="11" t="s">
        <v>32</v>
      </c>
      <c r="F5" s="15">
        <v>386540</v>
      </c>
      <c r="G5" s="15">
        <v>427685</v>
      </c>
      <c r="H5" s="11" t="s">
        <v>28</v>
      </c>
      <c r="I5" s="11" t="s">
        <v>29</v>
      </c>
      <c r="J5" s="12">
        <v>39344</v>
      </c>
      <c r="K5" s="12">
        <v>39344</v>
      </c>
      <c r="L5" s="13"/>
      <c r="M5" s="16">
        <v>10.5</v>
      </c>
      <c r="N5" s="13"/>
      <c r="O5" s="14">
        <v>1.2</v>
      </c>
      <c r="P5" s="14"/>
      <c r="Q5" s="14"/>
      <c r="R5" s="14"/>
      <c r="S5" s="14"/>
      <c r="T5" s="14"/>
      <c r="U5" s="14"/>
      <c r="V5" s="14">
        <v>6.97</v>
      </c>
      <c r="W5" s="21" t="s">
        <v>200</v>
      </c>
      <c r="X5" s="56" t="s">
        <v>199</v>
      </c>
    </row>
    <row r="6" spans="1:24" ht="28.8" x14ac:dyDescent="0.3">
      <c r="A6" s="11" t="s">
        <v>42</v>
      </c>
      <c r="B6" s="11" t="s">
        <v>31</v>
      </c>
      <c r="C6" s="11">
        <v>639</v>
      </c>
      <c r="D6" s="11" t="s">
        <v>21</v>
      </c>
      <c r="E6" s="11" t="s">
        <v>32</v>
      </c>
      <c r="F6" s="11">
        <v>386895</v>
      </c>
      <c r="G6" s="11">
        <v>424387</v>
      </c>
      <c r="H6" s="11" t="s">
        <v>31</v>
      </c>
      <c r="I6" s="11" t="s">
        <v>29</v>
      </c>
      <c r="J6" s="12">
        <v>39344</v>
      </c>
      <c r="K6" s="12">
        <v>39344</v>
      </c>
      <c r="L6" s="13"/>
      <c r="M6" s="13">
        <v>10</v>
      </c>
      <c r="N6" s="13"/>
      <c r="O6" s="14">
        <v>0.5</v>
      </c>
      <c r="P6" s="14"/>
      <c r="Q6" s="14"/>
      <c r="R6" s="14">
        <v>21.5</v>
      </c>
      <c r="S6" s="14"/>
      <c r="T6" s="14"/>
      <c r="U6" s="14"/>
      <c r="V6" s="14"/>
      <c r="W6" s="21"/>
      <c r="X6" s="56" t="s">
        <v>199</v>
      </c>
    </row>
    <row r="7" spans="1:24" ht="28.8" x14ac:dyDescent="0.3">
      <c r="A7" s="11" t="s">
        <v>51</v>
      </c>
      <c r="B7" s="11" t="s">
        <v>52</v>
      </c>
      <c r="C7" s="11">
        <v>668.1</v>
      </c>
      <c r="D7" s="11" t="s">
        <v>21</v>
      </c>
      <c r="E7" s="11" t="s">
        <v>32</v>
      </c>
      <c r="F7" s="11">
        <v>389162</v>
      </c>
      <c r="G7" s="11">
        <v>425881</v>
      </c>
      <c r="H7" s="11" t="s">
        <v>53</v>
      </c>
      <c r="I7" s="11" t="s">
        <v>29</v>
      </c>
      <c r="J7" s="12">
        <v>39757</v>
      </c>
      <c r="K7" s="12">
        <v>39757</v>
      </c>
      <c r="L7" s="13"/>
      <c r="M7" s="13">
        <v>9.8000000000000007</v>
      </c>
      <c r="N7" s="13"/>
      <c r="O7" s="14">
        <v>3.72</v>
      </c>
      <c r="P7" s="14"/>
      <c r="Q7" s="14"/>
      <c r="R7" s="14"/>
      <c r="S7" s="14"/>
      <c r="T7" s="14"/>
      <c r="U7" s="14"/>
      <c r="V7" s="14">
        <v>5.48</v>
      </c>
      <c r="W7" s="21"/>
      <c r="X7" s="56" t="s">
        <v>199</v>
      </c>
    </row>
    <row r="8" spans="1:24" ht="28.8" x14ac:dyDescent="0.3">
      <c r="A8" s="5" t="s">
        <v>37</v>
      </c>
      <c r="B8" s="5" t="s">
        <v>20</v>
      </c>
      <c r="C8" s="5">
        <v>575.4</v>
      </c>
      <c r="D8" s="5" t="s">
        <v>21</v>
      </c>
      <c r="E8" s="5" t="s">
        <v>38</v>
      </c>
      <c r="F8" s="5">
        <v>298146</v>
      </c>
      <c r="G8" s="5">
        <v>697750</v>
      </c>
      <c r="H8" s="5" t="s">
        <v>23</v>
      </c>
      <c r="I8" s="5" t="s">
        <v>39</v>
      </c>
      <c r="J8" s="8">
        <v>42828.4375</v>
      </c>
      <c r="K8" s="8">
        <v>43678.458333333336</v>
      </c>
      <c r="L8" s="9">
        <v>0.30000001192092896</v>
      </c>
      <c r="M8" s="9">
        <v>9.5877491573371447</v>
      </c>
      <c r="N8" s="9">
        <v>22.430000305175781</v>
      </c>
      <c r="O8" s="10"/>
      <c r="P8" s="10"/>
      <c r="Q8" s="10"/>
      <c r="R8" s="10"/>
      <c r="S8" s="10"/>
      <c r="T8" s="10"/>
      <c r="U8" s="10"/>
      <c r="V8" s="10"/>
      <c r="W8" s="21" t="s">
        <v>202</v>
      </c>
      <c r="X8" s="22" t="s">
        <v>203</v>
      </c>
    </row>
    <row r="9" spans="1:24" ht="28.8" x14ac:dyDescent="0.3">
      <c r="A9" s="11" t="s">
        <v>46</v>
      </c>
      <c r="B9" s="11" t="s">
        <v>31</v>
      </c>
      <c r="C9" s="11"/>
      <c r="D9" s="11" t="s">
        <v>21</v>
      </c>
      <c r="E9" s="11" t="s">
        <v>38</v>
      </c>
      <c r="F9" s="11">
        <v>262785</v>
      </c>
      <c r="G9" s="11">
        <v>623410</v>
      </c>
      <c r="H9" s="11" t="s">
        <v>31</v>
      </c>
      <c r="I9" s="11" t="s">
        <v>29</v>
      </c>
      <c r="J9" s="17">
        <v>1995</v>
      </c>
      <c r="K9" s="17">
        <v>1995</v>
      </c>
      <c r="L9" s="13"/>
      <c r="M9" s="13">
        <v>17.899999999999999</v>
      </c>
      <c r="N9" s="13"/>
      <c r="O9" s="14">
        <v>0.09</v>
      </c>
      <c r="P9" s="14"/>
      <c r="Q9" s="14"/>
      <c r="R9" s="14">
        <v>6.74</v>
      </c>
      <c r="S9" s="14"/>
      <c r="T9" s="14"/>
      <c r="U9" s="14"/>
      <c r="V9" s="14">
        <v>7.6</v>
      </c>
      <c r="W9" s="21"/>
      <c r="X9" s="56" t="s">
        <v>205</v>
      </c>
    </row>
    <row r="10" spans="1:24" ht="28.8" x14ac:dyDescent="0.3">
      <c r="A10" s="11" t="s">
        <v>54</v>
      </c>
      <c r="B10" s="11" t="s">
        <v>31</v>
      </c>
      <c r="C10" s="11"/>
      <c r="D10" s="11" t="s">
        <v>21</v>
      </c>
      <c r="E10" s="11" t="s">
        <v>38</v>
      </c>
      <c r="F10" s="11">
        <v>257424</v>
      </c>
      <c r="G10" s="11">
        <v>614414</v>
      </c>
      <c r="H10" s="11" t="s">
        <v>31</v>
      </c>
      <c r="I10" s="11" t="s">
        <v>29</v>
      </c>
      <c r="J10" s="12">
        <v>38961</v>
      </c>
      <c r="K10" s="12">
        <v>38961</v>
      </c>
      <c r="L10" s="13"/>
      <c r="M10" s="13">
        <v>11.8</v>
      </c>
      <c r="N10" s="13"/>
      <c r="O10" s="14"/>
      <c r="P10" s="14"/>
      <c r="Q10" s="14"/>
      <c r="R10" s="14"/>
      <c r="S10" s="14"/>
      <c r="T10" s="14"/>
      <c r="U10" s="14"/>
      <c r="V10" s="14">
        <v>7.24</v>
      </c>
      <c r="W10" s="21"/>
      <c r="X10" s="49" t="s">
        <v>199</v>
      </c>
    </row>
    <row r="11" spans="1:24" x14ac:dyDescent="0.3">
      <c r="A11" s="11" t="s">
        <v>55</v>
      </c>
      <c r="B11" s="11" t="s">
        <v>56</v>
      </c>
      <c r="C11" s="11">
        <v>571.1</v>
      </c>
      <c r="D11" s="11" t="s">
        <v>21</v>
      </c>
      <c r="E11" s="11" t="s">
        <v>38</v>
      </c>
      <c r="F11" s="11">
        <v>286721</v>
      </c>
      <c r="G11" s="11">
        <v>635603</v>
      </c>
      <c r="H11" s="11" t="s">
        <v>31</v>
      </c>
      <c r="I11" s="11" t="s">
        <v>57</v>
      </c>
      <c r="J11" s="12">
        <v>42773</v>
      </c>
      <c r="K11" s="12">
        <v>43042</v>
      </c>
      <c r="L11" s="13">
        <v>8.0399999618530273</v>
      </c>
      <c r="M11" s="13">
        <v>10.350007655724754</v>
      </c>
      <c r="N11" s="13">
        <v>11.539999961853027</v>
      </c>
      <c r="O11" s="14"/>
      <c r="P11" s="14"/>
      <c r="Q11" s="14"/>
      <c r="R11" s="14"/>
      <c r="S11" s="14"/>
      <c r="T11" s="14"/>
      <c r="U11" s="14"/>
      <c r="V11" s="14"/>
      <c r="W11" s="21"/>
      <c r="X11" s="56" t="s">
        <v>206</v>
      </c>
    </row>
    <row r="12" spans="1:24" ht="28.8" x14ac:dyDescent="0.3">
      <c r="A12" s="11" t="s">
        <v>58</v>
      </c>
      <c r="B12" s="11" t="s">
        <v>31</v>
      </c>
      <c r="C12" s="11"/>
      <c r="D12" s="11"/>
      <c r="E12" s="11" t="s">
        <v>38</v>
      </c>
      <c r="F12" s="11"/>
      <c r="G12" s="11"/>
      <c r="H12" s="11" t="s">
        <v>31</v>
      </c>
      <c r="I12" s="11" t="s">
        <v>29</v>
      </c>
      <c r="J12" s="12">
        <v>34889</v>
      </c>
      <c r="K12" s="12">
        <v>34889</v>
      </c>
      <c r="L12" s="13"/>
      <c r="M12" s="13">
        <v>13.8</v>
      </c>
      <c r="N12" s="13"/>
      <c r="O12" s="14"/>
      <c r="P12" s="14"/>
      <c r="Q12" s="14"/>
      <c r="R12" s="14"/>
      <c r="S12" s="14"/>
      <c r="T12" s="14"/>
      <c r="U12" s="14"/>
      <c r="V12" s="14">
        <v>5.7</v>
      </c>
      <c r="W12" s="17" t="s">
        <v>207</v>
      </c>
      <c r="X12" s="56" t="s">
        <v>205</v>
      </c>
    </row>
    <row r="13" spans="1:24" ht="28.8" x14ac:dyDescent="0.3">
      <c r="A13" s="11" t="s">
        <v>59</v>
      </c>
      <c r="B13" s="11" t="s">
        <v>31</v>
      </c>
      <c r="C13" s="11">
        <v>588.1</v>
      </c>
      <c r="D13" s="11" t="s">
        <v>21</v>
      </c>
      <c r="E13" s="11" t="s">
        <v>38</v>
      </c>
      <c r="F13" s="11">
        <v>314815</v>
      </c>
      <c r="G13" s="11">
        <v>685510</v>
      </c>
      <c r="H13" s="11" t="s">
        <v>31</v>
      </c>
      <c r="I13" s="11" t="s">
        <v>60</v>
      </c>
      <c r="J13" s="12">
        <v>42471</v>
      </c>
      <c r="K13" s="12">
        <v>43320</v>
      </c>
      <c r="L13" s="13">
        <v>10.020000457763672</v>
      </c>
      <c r="M13" s="13">
        <v>10.879843980386513</v>
      </c>
      <c r="N13" s="13">
        <v>11.470000267028809</v>
      </c>
      <c r="O13" s="14"/>
      <c r="P13" s="14"/>
      <c r="Q13" s="14"/>
      <c r="R13" s="14"/>
      <c r="S13" s="14"/>
      <c r="T13" s="14"/>
      <c r="U13" s="14"/>
      <c r="V13" s="14"/>
      <c r="W13" s="21"/>
      <c r="X13" s="56" t="s">
        <v>208</v>
      </c>
    </row>
    <row r="14" spans="1:24" ht="28.8" x14ac:dyDescent="0.3">
      <c r="A14" s="11" t="s">
        <v>61</v>
      </c>
      <c r="B14" s="11" t="s">
        <v>31</v>
      </c>
      <c r="C14" s="11">
        <v>720.1</v>
      </c>
      <c r="D14" s="11" t="s">
        <v>21</v>
      </c>
      <c r="E14" s="11" t="s">
        <v>38</v>
      </c>
      <c r="F14" s="11">
        <v>234520</v>
      </c>
      <c r="G14" s="11">
        <v>627652</v>
      </c>
      <c r="H14" s="11" t="s">
        <v>28</v>
      </c>
      <c r="I14" s="11" t="s">
        <v>29</v>
      </c>
      <c r="J14" s="12">
        <v>38960</v>
      </c>
      <c r="K14" s="12">
        <v>38960</v>
      </c>
      <c r="L14" s="13"/>
      <c r="M14" s="13">
        <v>10.4</v>
      </c>
      <c r="N14" s="13"/>
      <c r="O14" s="14"/>
      <c r="P14" s="14"/>
      <c r="Q14" s="14"/>
      <c r="R14" s="14"/>
      <c r="S14" s="14"/>
      <c r="T14" s="14"/>
      <c r="U14" s="14"/>
      <c r="V14" s="14">
        <v>6.81</v>
      </c>
      <c r="W14" s="21" t="s">
        <v>200</v>
      </c>
      <c r="X14" s="56" t="s">
        <v>199</v>
      </c>
    </row>
    <row r="15" spans="1:24" x14ac:dyDescent="0.3">
      <c r="A15" s="11" t="s">
        <v>193</v>
      </c>
      <c r="B15" s="11" t="s">
        <v>191</v>
      </c>
      <c r="C15" s="11">
        <v>315.10000000000002</v>
      </c>
      <c r="D15" s="11" t="s">
        <v>21</v>
      </c>
      <c r="E15" s="11" t="s">
        <v>38</v>
      </c>
      <c r="F15" s="11">
        <v>331500</v>
      </c>
      <c r="G15" s="11">
        <v>673512</v>
      </c>
      <c r="H15" s="11" t="s">
        <v>31</v>
      </c>
      <c r="I15" s="11" t="s">
        <v>88</v>
      </c>
      <c r="J15" s="12">
        <v>42585</v>
      </c>
      <c r="K15" s="12">
        <v>42804</v>
      </c>
      <c r="L15" s="13">
        <v>4.880000114440918</v>
      </c>
      <c r="M15" s="13">
        <v>14.275061843395234</v>
      </c>
      <c r="N15" s="13">
        <v>14.409999847412109</v>
      </c>
      <c r="O15" s="14"/>
      <c r="P15" s="14"/>
      <c r="Q15" s="14"/>
      <c r="R15" s="14"/>
      <c r="S15" s="14"/>
      <c r="T15" s="14"/>
      <c r="U15" s="14"/>
      <c r="V15" s="14"/>
      <c r="W15" s="21"/>
      <c r="X15" s="56" t="s">
        <v>209</v>
      </c>
    </row>
    <row r="16" spans="1:24" ht="28.8" x14ac:dyDescent="0.3">
      <c r="A16" s="11" t="s">
        <v>62</v>
      </c>
      <c r="B16" s="11" t="s">
        <v>63</v>
      </c>
      <c r="C16" s="11">
        <v>417.1</v>
      </c>
      <c r="D16" s="11" t="s">
        <v>21</v>
      </c>
      <c r="E16" s="11" t="s">
        <v>38</v>
      </c>
      <c r="F16" s="11">
        <v>285512</v>
      </c>
      <c r="G16" s="11">
        <v>657314</v>
      </c>
      <c r="H16" s="11" t="s">
        <v>31</v>
      </c>
      <c r="I16" s="11" t="s">
        <v>29</v>
      </c>
      <c r="J16" s="12">
        <v>40044</v>
      </c>
      <c r="K16" s="12">
        <v>40044</v>
      </c>
      <c r="L16" s="13"/>
      <c r="M16" s="13">
        <v>13.9</v>
      </c>
      <c r="N16" s="13"/>
      <c r="O16" s="14"/>
      <c r="P16" s="14"/>
      <c r="Q16" s="14"/>
      <c r="R16" s="14"/>
      <c r="S16" s="14"/>
      <c r="T16" s="14"/>
      <c r="U16" s="14"/>
      <c r="V16" s="14">
        <v>6.94</v>
      </c>
      <c r="W16" s="21"/>
      <c r="X16" s="58" t="s">
        <v>210</v>
      </c>
    </row>
    <row r="17" spans="1:24" ht="28.8" x14ac:dyDescent="0.3">
      <c r="A17" s="11" t="s">
        <v>64</v>
      </c>
      <c r="B17" s="11" t="s">
        <v>65</v>
      </c>
      <c r="C17" s="11">
        <v>610.1</v>
      </c>
      <c r="D17" s="11" t="s">
        <v>21</v>
      </c>
      <c r="E17" s="11" t="s">
        <v>38</v>
      </c>
      <c r="F17" s="11">
        <v>346460</v>
      </c>
      <c r="G17" s="11">
        <v>706300</v>
      </c>
      <c r="H17" s="11" t="s">
        <v>31</v>
      </c>
      <c r="I17" s="11" t="s">
        <v>29</v>
      </c>
      <c r="J17" s="12">
        <v>34889</v>
      </c>
      <c r="K17" s="12">
        <v>34889</v>
      </c>
      <c r="L17" s="13"/>
      <c r="M17" s="13">
        <v>11.3</v>
      </c>
      <c r="N17" s="13"/>
      <c r="O17" s="14">
        <v>16</v>
      </c>
      <c r="P17" s="14"/>
      <c r="Q17" s="14"/>
      <c r="R17" s="14">
        <v>10.81</v>
      </c>
      <c r="S17" s="14"/>
      <c r="T17" s="14"/>
      <c r="U17" s="14"/>
      <c r="V17" s="14">
        <v>6.1</v>
      </c>
      <c r="W17" s="21" t="s">
        <v>211</v>
      </c>
      <c r="X17" s="56" t="s">
        <v>205</v>
      </c>
    </row>
    <row r="18" spans="1:24" ht="28.8" x14ac:dyDescent="0.3">
      <c r="A18" s="11" t="s">
        <v>71</v>
      </c>
      <c r="B18" s="11" t="s">
        <v>72</v>
      </c>
      <c r="C18" s="11">
        <v>416.1</v>
      </c>
      <c r="D18" s="11" t="s">
        <v>21</v>
      </c>
      <c r="E18" s="11" t="s">
        <v>38</v>
      </c>
      <c r="F18" s="11">
        <v>294870</v>
      </c>
      <c r="G18" s="11">
        <v>653248</v>
      </c>
      <c r="H18" s="11" t="s">
        <v>35</v>
      </c>
      <c r="I18" s="11" t="s">
        <v>57</v>
      </c>
      <c r="J18" s="12">
        <v>40134</v>
      </c>
      <c r="K18" s="12">
        <v>40374</v>
      </c>
      <c r="L18" s="13">
        <v>1.36</v>
      </c>
      <c r="M18" s="13">
        <v>7.34419136553164</v>
      </c>
      <c r="N18" s="13">
        <v>18.010000000000002</v>
      </c>
      <c r="O18" s="14"/>
      <c r="P18" s="14"/>
      <c r="Q18" s="14"/>
      <c r="R18" s="14"/>
      <c r="S18" s="14"/>
      <c r="T18" s="14"/>
      <c r="U18" s="14"/>
      <c r="V18" s="14"/>
      <c r="W18" s="21"/>
      <c r="X18" s="56" t="s">
        <v>219</v>
      </c>
    </row>
    <row r="19" spans="1:24" ht="28.8" x14ac:dyDescent="0.3">
      <c r="A19" s="11" t="s">
        <v>70</v>
      </c>
      <c r="B19" s="11" t="s">
        <v>31</v>
      </c>
      <c r="C19" s="11"/>
      <c r="D19" s="11"/>
      <c r="E19" s="11" t="s">
        <v>38</v>
      </c>
      <c r="F19" s="11">
        <v>329600</v>
      </c>
      <c r="G19" s="11">
        <v>702500</v>
      </c>
      <c r="H19" s="11" t="s">
        <v>31</v>
      </c>
      <c r="I19" s="11" t="s">
        <v>29</v>
      </c>
      <c r="J19" s="12">
        <v>34889</v>
      </c>
      <c r="K19" s="12">
        <v>34889</v>
      </c>
      <c r="L19" s="13"/>
      <c r="M19" s="13">
        <v>11.4</v>
      </c>
      <c r="N19" s="13"/>
      <c r="O19" s="14">
        <v>3</v>
      </c>
      <c r="P19" s="14"/>
      <c r="Q19" s="14"/>
      <c r="R19" s="14">
        <v>4.0199999999999996</v>
      </c>
      <c r="S19" s="14"/>
      <c r="T19" s="14"/>
      <c r="U19" s="14"/>
      <c r="V19" s="14">
        <v>6.5</v>
      </c>
      <c r="W19" s="21" t="s">
        <v>211</v>
      </c>
      <c r="X19" s="49" t="s">
        <v>205</v>
      </c>
    </row>
    <row r="20" spans="1:24" ht="28.8" x14ac:dyDescent="0.3">
      <c r="A20" s="11" t="s">
        <v>25</v>
      </c>
      <c r="B20" s="11" t="s">
        <v>26</v>
      </c>
      <c r="C20" s="11">
        <v>7.3</v>
      </c>
      <c r="D20" s="11" t="s">
        <v>21</v>
      </c>
      <c r="E20" s="11" t="s">
        <v>27</v>
      </c>
      <c r="F20" s="11">
        <v>264701</v>
      </c>
      <c r="G20" s="11">
        <v>211243</v>
      </c>
      <c r="H20" s="11" t="s">
        <v>28</v>
      </c>
      <c r="I20" s="11" t="s">
        <v>29</v>
      </c>
      <c r="J20" s="12">
        <v>39226</v>
      </c>
      <c r="K20" s="12">
        <v>39656</v>
      </c>
      <c r="L20" s="13">
        <v>8</v>
      </c>
      <c r="M20" s="13">
        <v>11.96</v>
      </c>
      <c r="N20" s="13">
        <v>15.4</v>
      </c>
      <c r="O20" s="14"/>
      <c r="P20" s="14"/>
      <c r="Q20" s="14"/>
      <c r="R20" s="14">
        <v>10.210000000000001</v>
      </c>
      <c r="S20" s="14"/>
      <c r="T20" s="14"/>
      <c r="U20" s="14"/>
      <c r="V20" s="14"/>
      <c r="W20" s="21"/>
      <c r="X20" s="56" t="s">
        <v>199</v>
      </c>
    </row>
    <row r="21" spans="1:24" ht="28.8" x14ac:dyDescent="0.3">
      <c r="A21" s="11" t="s">
        <v>33</v>
      </c>
      <c r="B21" s="11" t="s">
        <v>34</v>
      </c>
      <c r="C21" s="11">
        <v>594.1</v>
      </c>
      <c r="D21" s="11" t="s">
        <v>21</v>
      </c>
      <c r="E21" s="11" t="s">
        <v>27</v>
      </c>
      <c r="F21" s="15">
        <v>322629</v>
      </c>
      <c r="G21" s="15">
        <v>191283</v>
      </c>
      <c r="H21" s="11" t="s">
        <v>35</v>
      </c>
      <c r="I21" s="11" t="s">
        <v>29</v>
      </c>
      <c r="J21" s="12">
        <v>38405</v>
      </c>
      <c r="K21" s="12">
        <v>38405</v>
      </c>
      <c r="L21" s="13"/>
      <c r="M21" s="13">
        <v>9.8000000000000007</v>
      </c>
      <c r="N21" s="13"/>
      <c r="O21" s="14">
        <v>1.01</v>
      </c>
      <c r="P21" s="14"/>
      <c r="Q21" s="14"/>
      <c r="R21" s="14">
        <v>12</v>
      </c>
      <c r="S21" s="14"/>
      <c r="T21" s="14"/>
      <c r="U21" s="14"/>
      <c r="V21" s="14">
        <v>6.25</v>
      </c>
      <c r="W21" s="21" t="s">
        <v>200</v>
      </c>
      <c r="X21" s="56" t="s">
        <v>199</v>
      </c>
    </row>
    <row r="22" spans="1:24" ht="28.8" x14ac:dyDescent="0.3">
      <c r="A22" s="11" t="s">
        <v>33</v>
      </c>
      <c r="B22" s="11" t="s">
        <v>36</v>
      </c>
      <c r="C22" s="11">
        <v>594.1</v>
      </c>
      <c r="D22" s="11" t="s">
        <v>21</v>
      </c>
      <c r="E22" s="11" t="s">
        <v>27</v>
      </c>
      <c r="F22" s="15">
        <v>322629</v>
      </c>
      <c r="G22" s="15">
        <v>191283</v>
      </c>
      <c r="H22" s="11" t="s">
        <v>35</v>
      </c>
      <c r="I22" s="11" t="s">
        <v>29</v>
      </c>
      <c r="J22" s="12">
        <v>38405</v>
      </c>
      <c r="K22" s="12">
        <v>38405</v>
      </c>
      <c r="L22" s="13"/>
      <c r="M22" s="13">
        <v>9</v>
      </c>
      <c r="N22" s="13"/>
      <c r="O22" s="14"/>
      <c r="P22" s="14"/>
      <c r="Q22" s="14"/>
      <c r="R22" s="14">
        <v>0.28000000000000003</v>
      </c>
      <c r="S22" s="14"/>
      <c r="T22" s="14"/>
      <c r="U22" s="14"/>
      <c r="V22" s="14">
        <v>6.68</v>
      </c>
      <c r="W22" s="21" t="s">
        <v>200</v>
      </c>
      <c r="X22" s="56" t="s">
        <v>199</v>
      </c>
    </row>
    <row r="23" spans="1:24" x14ac:dyDescent="0.3">
      <c r="A23" s="11" t="s">
        <v>90</v>
      </c>
      <c r="B23" s="11" t="s">
        <v>191</v>
      </c>
      <c r="C23" s="11">
        <v>537.4</v>
      </c>
      <c r="D23" s="11" t="s">
        <v>21</v>
      </c>
      <c r="E23" s="11" t="s">
        <v>27</v>
      </c>
      <c r="F23" s="11">
        <v>324560</v>
      </c>
      <c r="G23" s="11">
        <v>208930</v>
      </c>
      <c r="H23" s="11" t="s">
        <v>192</v>
      </c>
      <c r="I23" s="11" t="s">
        <v>57</v>
      </c>
      <c r="J23" s="12">
        <v>40638</v>
      </c>
      <c r="K23" s="12">
        <v>40645</v>
      </c>
      <c r="L23" s="13">
        <v>7.1630000000000003</v>
      </c>
      <c r="M23" s="13">
        <v>11.0458</v>
      </c>
      <c r="N23" s="13">
        <v>14.643000000000001</v>
      </c>
      <c r="O23" s="14"/>
      <c r="P23" s="14"/>
      <c r="Q23" s="14"/>
      <c r="R23" s="14"/>
      <c r="S23" s="14"/>
      <c r="T23" s="14"/>
      <c r="U23" s="14"/>
      <c r="V23" s="14"/>
      <c r="W23" s="21"/>
      <c r="X23" s="56" t="s">
        <v>201</v>
      </c>
    </row>
    <row r="24" spans="1:24" ht="28.8" x14ac:dyDescent="0.3">
      <c r="A24" s="11" t="s">
        <v>40</v>
      </c>
      <c r="B24" s="11" t="s">
        <v>31</v>
      </c>
      <c r="C24" s="11">
        <v>33.1</v>
      </c>
      <c r="D24" s="11" t="s">
        <v>21</v>
      </c>
      <c r="E24" s="11" t="s">
        <v>41</v>
      </c>
      <c r="F24" s="11">
        <v>437600</v>
      </c>
      <c r="G24" s="11">
        <v>370900</v>
      </c>
      <c r="H24" s="11" t="s">
        <v>31</v>
      </c>
      <c r="I24" s="11" t="s">
        <v>29</v>
      </c>
      <c r="J24" s="12">
        <v>39969</v>
      </c>
      <c r="K24" s="12">
        <v>43621</v>
      </c>
      <c r="L24" s="13"/>
      <c r="M24" s="13">
        <v>11.6</v>
      </c>
      <c r="N24" s="13"/>
      <c r="O24" s="14"/>
      <c r="P24" s="14"/>
      <c r="Q24" s="14"/>
      <c r="R24" s="14">
        <v>48.7</v>
      </c>
      <c r="S24" s="14"/>
      <c r="T24" s="14"/>
      <c r="U24" s="14"/>
      <c r="V24" s="14">
        <v>6.41</v>
      </c>
      <c r="W24" s="21" t="s">
        <v>200</v>
      </c>
      <c r="X24" s="49" t="s">
        <v>199</v>
      </c>
    </row>
    <row r="25" spans="1:24" x14ac:dyDescent="0.3">
      <c r="A25" t="s">
        <v>319</v>
      </c>
    </row>
    <row r="26" spans="1:24" x14ac:dyDescent="0.3">
      <c r="A26" s="11" t="s">
        <v>284</v>
      </c>
      <c r="B26" s="11" t="s">
        <v>285</v>
      </c>
      <c r="C26" s="11">
        <v>369.1</v>
      </c>
      <c r="D26" s="11" t="s">
        <v>21</v>
      </c>
      <c r="E26" s="11" t="s">
        <v>38</v>
      </c>
      <c r="F26" s="11">
        <v>268481</v>
      </c>
      <c r="G26" s="11">
        <v>626239</v>
      </c>
      <c r="H26" s="11" t="s">
        <v>35</v>
      </c>
      <c r="I26" s="11" t="s">
        <v>57</v>
      </c>
      <c r="J26" s="12">
        <v>40134</v>
      </c>
      <c r="K26" s="12">
        <v>40942</v>
      </c>
      <c r="L26" s="13">
        <v>8.0169999999999995</v>
      </c>
      <c r="M26" s="13">
        <v>13.030570971816935</v>
      </c>
      <c r="N26" s="13">
        <v>13.333</v>
      </c>
      <c r="O26" s="14"/>
      <c r="P26" s="14"/>
      <c r="Q26" s="14"/>
      <c r="R26" s="14"/>
      <c r="S26" s="14"/>
      <c r="T26" s="14"/>
      <c r="U26" s="14"/>
      <c r="V26" s="14"/>
      <c r="W26" s="21"/>
      <c r="X26" s="56" t="s">
        <v>286</v>
      </c>
    </row>
    <row r="27" spans="1:24" ht="28.8" x14ac:dyDescent="0.3">
      <c r="A27" s="11" t="s">
        <v>47</v>
      </c>
      <c r="B27" s="11" t="s">
        <v>48</v>
      </c>
      <c r="C27" s="11">
        <v>7.4</v>
      </c>
      <c r="D27" s="11" t="s">
        <v>49</v>
      </c>
      <c r="E27" s="11" t="s">
        <v>45</v>
      </c>
      <c r="F27" s="11">
        <v>471140</v>
      </c>
      <c r="G27" s="11">
        <v>519215</v>
      </c>
      <c r="H27" s="11" t="s">
        <v>50</v>
      </c>
      <c r="I27" s="11" t="s">
        <v>29</v>
      </c>
      <c r="J27" s="12">
        <v>40091</v>
      </c>
      <c r="K27" s="12">
        <v>40091</v>
      </c>
      <c r="L27" s="13"/>
      <c r="M27" s="13">
        <v>14.7</v>
      </c>
      <c r="N27" s="13"/>
      <c r="O27" s="14">
        <v>20</v>
      </c>
      <c r="P27" s="14"/>
      <c r="Q27" s="14"/>
      <c r="R27" s="14">
        <v>21.4</v>
      </c>
      <c r="S27" s="14"/>
      <c r="T27" s="14"/>
      <c r="U27" s="14"/>
      <c r="V27" s="14">
        <v>7</v>
      </c>
      <c r="W27" s="57"/>
      <c r="X27" s="56" t="s">
        <v>205</v>
      </c>
    </row>
    <row r="31" spans="1:24" x14ac:dyDescent="0.3">
      <c r="B31" s="74" t="s">
        <v>31</v>
      </c>
    </row>
    <row r="32" spans="1:24" x14ac:dyDescent="0.3">
      <c r="A32" t="s">
        <v>45</v>
      </c>
      <c r="B32" s="74">
        <f>M3</f>
        <v>10.9</v>
      </c>
      <c r="C32">
        <v>0</v>
      </c>
    </row>
    <row r="33" spans="1:3" x14ac:dyDescent="0.3">
      <c r="A33" t="s">
        <v>32</v>
      </c>
      <c r="B33" s="74">
        <f>AVERAGE(M4:M7)</f>
        <v>10.375</v>
      </c>
      <c r="C33">
        <f>STDEV(M4:M7)</f>
        <v>0.62383224240709612</v>
      </c>
    </row>
    <row r="34" spans="1:3" x14ac:dyDescent="0.3">
      <c r="A34" t="s">
        <v>38</v>
      </c>
      <c r="B34" s="74">
        <f>AVERAGE(M8:M19)</f>
        <v>11.911404500197941</v>
      </c>
      <c r="C34">
        <f>STDEV(M18:M19)</f>
        <v>2.8678897886275272</v>
      </c>
    </row>
    <row r="35" spans="1:3" x14ac:dyDescent="0.3">
      <c r="A35" t="s">
        <v>27</v>
      </c>
      <c r="B35" s="74">
        <f>AVERAGE(M20:M23)</f>
        <v>10.451450000000001</v>
      </c>
      <c r="C35">
        <f>STDEV(M20:M23)</f>
        <v>1.3114965027275673</v>
      </c>
    </row>
    <row r="36" spans="1:3" x14ac:dyDescent="0.3">
      <c r="A36" t="s">
        <v>41</v>
      </c>
      <c r="B36" s="74">
        <f>AVERAGE(M24)</f>
        <v>11.6</v>
      </c>
      <c r="C36">
        <v>0</v>
      </c>
    </row>
    <row r="38" spans="1:3" x14ac:dyDescent="0.3">
      <c r="A38" t="s">
        <v>320</v>
      </c>
      <c r="B38" s="74">
        <f>AVERAGE(M3:M24)</f>
        <v>11.306484272835242</v>
      </c>
      <c r="C38">
        <f>STDEV(M3:M24)</f>
        <v>2.1715643586647793</v>
      </c>
    </row>
    <row r="39" spans="1:3" x14ac:dyDescent="0.3">
      <c r="A39" t="s">
        <v>346</v>
      </c>
      <c r="B39" s="74">
        <f>AVERAGE(M26:M27)</f>
        <v>13.865285485908467</v>
      </c>
      <c r="C39">
        <f>STDEV(M26:M27)</f>
        <v>1.1804645865379124</v>
      </c>
    </row>
    <row r="41" spans="1:3" x14ac:dyDescent="0.3">
      <c r="A41" t="s">
        <v>381</v>
      </c>
    </row>
  </sheetData>
  <sortState xmlns:xlrd2="http://schemas.microsoft.com/office/spreadsheetml/2017/richdata2" ref="A2:X32">
    <sortCondition ref="E1"/>
  </sortState>
  <hyperlinks>
    <hyperlink ref="X24" r:id="rId1" xr:uid="{00000000-0004-0000-0000-000000000000}"/>
    <hyperlink ref="X3" r:id="rId2" xr:uid="{00000000-0004-0000-0000-000001000000}"/>
    <hyperlink ref="X10" r:id="rId3" xr:uid="{00000000-0004-0000-0000-000002000000}"/>
    <hyperlink ref="X19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zoomScale="51" zoomScaleNormal="80" workbookViewId="0">
      <selection activeCell="F11" sqref="F11"/>
    </sheetView>
  </sheetViews>
  <sheetFormatPr baseColWidth="10" defaultColWidth="8.88671875" defaultRowHeight="14.4" x14ac:dyDescent="0.3"/>
  <cols>
    <col min="1" max="1" width="13.5546875" customWidth="1"/>
    <col min="2" max="2" width="16.109375" customWidth="1"/>
    <col min="8" max="8" width="18.44140625" customWidth="1"/>
    <col min="9" max="9" width="21.5546875" customWidth="1"/>
    <col min="10" max="11" width="15.88671875" customWidth="1"/>
    <col min="25" max="25" width="40.6640625" customWidth="1"/>
    <col min="26" max="26" width="61.33203125" customWidth="1"/>
  </cols>
  <sheetData>
    <row r="1" spans="1:26" s="59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379</v>
      </c>
      <c r="P1" s="3" t="s">
        <v>378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73</v>
      </c>
      <c r="W1" s="4" t="s">
        <v>74</v>
      </c>
      <c r="X1" s="4" t="s">
        <v>75</v>
      </c>
      <c r="Y1" s="3" t="s">
        <v>76</v>
      </c>
      <c r="Z1" s="1" t="s">
        <v>194</v>
      </c>
    </row>
    <row r="2" spans="1:26" s="50" customFormat="1" x14ac:dyDescent="0.3">
      <c r="A2" s="5" t="s">
        <v>77</v>
      </c>
      <c r="B2" s="5" t="s">
        <v>78</v>
      </c>
      <c r="C2" s="19">
        <v>279.10000000000002</v>
      </c>
      <c r="D2" s="5" t="s">
        <v>21</v>
      </c>
      <c r="E2" s="5" t="s">
        <v>45</v>
      </c>
      <c r="F2" s="5">
        <v>432413</v>
      </c>
      <c r="G2" s="5">
        <v>569267</v>
      </c>
      <c r="H2" s="5" t="s">
        <v>79</v>
      </c>
      <c r="I2" s="5" t="s">
        <v>80</v>
      </c>
      <c r="J2" s="8">
        <v>42620</v>
      </c>
      <c r="K2" s="8">
        <v>43630</v>
      </c>
      <c r="L2" s="9">
        <v>10.87</v>
      </c>
      <c r="M2" s="9">
        <v>10.89</v>
      </c>
      <c r="N2" s="9">
        <v>11.18</v>
      </c>
      <c r="O2" s="9">
        <f>62.93-P2</f>
        <v>27.630000000000003</v>
      </c>
      <c r="P2" s="9">
        <v>35.299999999999997</v>
      </c>
      <c r="Q2" s="10"/>
      <c r="R2" s="10">
        <v>29</v>
      </c>
      <c r="S2" s="10"/>
      <c r="T2" s="10"/>
      <c r="U2" s="10"/>
      <c r="V2" s="10"/>
      <c r="W2" s="10"/>
      <c r="X2" s="10"/>
      <c r="Y2" s="20" t="s">
        <v>81</v>
      </c>
      <c r="Z2" s="22" t="s">
        <v>220</v>
      </c>
    </row>
    <row r="3" spans="1:26" s="50" customFormat="1" ht="43.2" x14ac:dyDescent="0.3">
      <c r="A3" s="11" t="s">
        <v>97</v>
      </c>
      <c r="B3" s="11" t="s">
        <v>92</v>
      </c>
      <c r="C3" s="11">
        <v>804.1</v>
      </c>
      <c r="D3" s="11" t="s">
        <v>21</v>
      </c>
      <c r="E3" s="11" t="s">
        <v>45</v>
      </c>
      <c r="F3" s="11">
        <v>424464</v>
      </c>
      <c r="G3" s="11">
        <v>601079</v>
      </c>
      <c r="H3" s="11" t="s">
        <v>92</v>
      </c>
      <c r="I3" s="11" t="s">
        <v>88</v>
      </c>
      <c r="J3" s="12">
        <v>42916</v>
      </c>
      <c r="K3" s="12">
        <v>43476</v>
      </c>
      <c r="L3" s="13">
        <v>11.06</v>
      </c>
      <c r="M3" s="13">
        <v>11.074996457826632</v>
      </c>
      <c r="N3" s="13">
        <v>14.413</v>
      </c>
      <c r="O3" s="13"/>
      <c r="P3" s="13">
        <v>3.5</v>
      </c>
      <c r="Q3" s="14"/>
      <c r="R3" s="14"/>
      <c r="S3" s="14"/>
      <c r="T3" s="14"/>
      <c r="U3" s="14"/>
      <c r="V3" s="14"/>
      <c r="W3" s="14"/>
      <c r="X3" s="14"/>
      <c r="Y3" s="21" t="s">
        <v>380</v>
      </c>
      <c r="Z3" s="56" t="s">
        <v>225</v>
      </c>
    </row>
    <row r="4" spans="1:26" s="50" customFormat="1" ht="28.8" x14ac:dyDescent="0.3">
      <c r="A4" s="29" t="s">
        <v>120</v>
      </c>
      <c r="B4" s="29" t="s">
        <v>86</v>
      </c>
      <c r="C4" s="29">
        <v>442.1</v>
      </c>
      <c r="D4" s="29" t="s">
        <v>21</v>
      </c>
      <c r="E4" s="29" t="str">
        <f>VLOOKUP(C4,'[1]copy of Master List -Coal Sites'!$D$3:$Q$1933,4,FALSE)</f>
        <v xml:space="preserve">North East </v>
      </c>
      <c r="F4" s="29">
        <f>VLOOKUP(C4,'[1]copy of Master List -Coal Sites'!$D$3:$Q$1933,10,FALSE)</f>
        <v>423947</v>
      </c>
      <c r="G4" s="29">
        <f>VLOOKUP(C4,'[1]copy of Master List -Coal Sites'!$D$3:$Q$1933,11,FALSE)</f>
        <v>587378</v>
      </c>
      <c r="H4" s="29" t="s">
        <v>87</v>
      </c>
      <c r="I4" s="29" t="s">
        <v>60</v>
      </c>
      <c r="J4" s="30">
        <v>42593</v>
      </c>
      <c r="K4" s="30">
        <v>43818</v>
      </c>
      <c r="L4" s="31">
        <v>12.98</v>
      </c>
      <c r="M4" s="31">
        <v>13.09</v>
      </c>
      <c r="N4" s="31">
        <v>13.66</v>
      </c>
      <c r="O4" s="31"/>
      <c r="P4" s="31"/>
      <c r="Q4" s="32" t="s">
        <v>121</v>
      </c>
      <c r="R4" s="32">
        <v>79.91</v>
      </c>
      <c r="S4" s="32"/>
      <c r="T4" s="32"/>
      <c r="U4" s="32"/>
      <c r="V4" s="32"/>
      <c r="W4" s="32"/>
      <c r="X4" s="32"/>
      <c r="Y4" s="33" t="s">
        <v>122</v>
      </c>
      <c r="Z4" s="62"/>
    </row>
    <row r="5" spans="1:26" s="87" customFormat="1" x14ac:dyDescent="0.3">
      <c r="A5" s="81" t="s">
        <v>129</v>
      </c>
      <c r="B5" s="81"/>
      <c r="C5" s="81">
        <v>382.1</v>
      </c>
      <c r="D5" s="81" t="s">
        <v>21</v>
      </c>
      <c r="E5" s="81" t="s">
        <v>45</v>
      </c>
      <c r="F5" s="81">
        <v>414785</v>
      </c>
      <c r="G5" s="81">
        <v>551565</v>
      </c>
      <c r="H5" s="81" t="s">
        <v>92</v>
      </c>
      <c r="I5" s="81" t="s">
        <v>313</v>
      </c>
      <c r="J5" s="82">
        <v>41506</v>
      </c>
      <c r="K5" s="82">
        <v>42010</v>
      </c>
      <c r="L5" s="83">
        <v>1.65</v>
      </c>
      <c r="M5" s="83">
        <v>9.7899999999999991</v>
      </c>
      <c r="N5" s="83">
        <v>20.183</v>
      </c>
      <c r="O5" s="83"/>
      <c r="P5" s="83"/>
      <c r="Q5" s="84"/>
      <c r="R5" s="84"/>
      <c r="S5" s="84"/>
      <c r="T5" s="84"/>
      <c r="U5" s="84"/>
      <c r="V5" s="84"/>
      <c r="W5" s="84"/>
      <c r="X5" s="84"/>
      <c r="Y5" s="85" t="s">
        <v>314</v>
      </c>
      <c r="Z5" s="86"/>
    </row>
    <row r="6" spans="1:26" s="50" customFormat="1" ht="17.25" customHeight="1" x14ac:dyDescent="0.3">
      <c r="A6" s="5" t="s">
        <v>82</v>
      </c>
      <c r="B6" s="5" t="s">
        <v>83</v>
      </c>
      <c r="C6" s="5">
        <v>493.1</v>
      </c>
      <c r="D6" s="5" t="s">
        <v>21</v>
      </c>
      <c r="E6" s="5" t="s">
        <v>38</v>
      </c>
      <c r="F6" s="5">
        <v>330614</v>
      </c>
      <c r="G6" s="5">
        <v>701393</v>
      </c>
      <c r="H6" s="5" t="s">
        <v>79</v>
      </c>
      <c r="I6" s="5" t="s">
        <v>39</v>
      </c>
      <c r="J6" s="8">
        <v>42661</v>
      </c>
      <c r="K6" s="8">
        <v>43661</v>
      </c>
      <c r="L6" s="9">
        <v>9.2899999999999991</v>
      </c>
      <c r="M6" s="9">
        <v>9.32</v>
      </c>
      <c r="N6" s="9">
        <v>9.52</v>
      </c>
      <c r="O6" s="9"/>
      <c r="P6" s="9"/>
      <c r="Q6" s="10"/>
      <c r="R6" s="10">
        <v>59.569999694824219</v>
      </c>
      <c r="S6" s="10"/>
      <c r="T6" s="10"/>
      <c r="U6" s="10"/>
      <c r="V6" s="10"/>
      <c r="W6" s="10"/>
      <c r="X6" s="10"/>
      <c r="Y6" s="20"/>
      <c r="Z6" s="22" t="s">
        <v>221</v>
      </c>
    </row>
    <row r="7" spans="1:26" s="50" customFormat="1" ht="28.8" x14ac:dyDescent="0.3">
      <c r="A7" s="5" t="s">
        <v>84</v>
      </c>
      <c r="B7" s="5" t="s">
        <v>83</v>
      </c>
      <c r="C7" s="5">
        <v>492.1</v>
      </c>
      <c r="D7" s="5" t="s">
        <v>21</v>
      </c>
      <c r="E7" s="5" t="s">
        <v>38</v>
      </c>
      <c r="F7" s="5">
        <v>330500</v>
      </c>
      <c r="G7" s="5">
        <v>699400</v>
      </c>
      <c r="H7" s="5" t="s">
        <v>79</v>
      </c>
      <c r="I7" s="5" t="s">
        <v>39</v>
      </c>
      <c r="J7" s="8">
        <v>42661</v>
      </c>
      <c r="K7" s="8">
        <v>43660</v>
      </c>
      <c r="L7" s="9">
        <v>9.3000000000000007</v>
      </c>
      <c r="M7" s="9">
        <v>10.5</v>
      </c>
      <c r="N7" s="9">
        <v>10.7</v>
      </c>
      <c r="O7" s="9"/>
      <c r="P7" s="9"/>
      <c r="Q7" s="10"/>
      <c r="R7" s="10">
        <v>64</v>
      </c>
      <c r="S7" s="10"/>
      <c r="T7" s="10"/>
      <c r="U7" s="10"/>
      <c r="V7" s="10"/>
      <c r="W7" s="10"/>
      <c r="X7" s="10"/>
      <c r="Y7" s="20"/>
      <c r="Z7" s="22" t="s">
        <v>222</v>
      </c>
    </row>
    <row r="8" spans="1:26" s="50" customFormat="1" ht="18" customHeight="1" x14ac:dyDescent="0.3">
      <c r="A8" s="11" t="s">
        <v>85</v>
      </c>
      <c r="B8" s="23" t="s">
        <v>86</v>
      </c>
      <c r="C8" s="23">
        <v>492.1</v>
      </c>
      <c r="D8" s="23" t="s">
        <v>21</v>
      </c>
      <c r="E8" s="11" t="s">
        <v>38</v>
      </c>
      <c r="F8" s="11">
        <v>330500</v>
      </c>
      <c r="G8" s="11">
        <v>699400</v>
      </c>
      <c r="H8" s="11" t="s">
        <v>87</v>
      </c>
      <c r="I8" s="11" t="s">
        <v>88</v>
      </c>
      <c r="J8" s="12">
        <v>42661</v>
      </c>
      <c r="K8" s="12">
        <v>43661</v>
      </c>
      <c r="L8" s="17">
        <v>9.2899999618530273</v>
      </c>
      <c r="M8" s="17">
        <v>9.3239171820013595</v>
      </c>
      <c r="N8" s="13">
        <v>9.5299999999999994</v>
      </c>
      <c r="O8" s="13"/>
      <c r="P8" s="13"/>
      <c r="Q8" s="14"/>
      <c r="R8" s="14"/>
      <c r="S8" s="14"/>
      <c r="T8" s="14"/>
      <c r="U8" s="14"/>
      <c r="V8" s="14"/>
      <c r="W8" s="14"/>
      <c r="X8" s="14"/>
      <c r="Y8" s="21" t="s">
        <v>89</v>
      </c>
      <c r="Z8" s="56" t="s">
        <v>221</v>
      </c>
    </row>
    <row r="9" spans="1:26" s="50" customFormat="1" x14ac:dyDescent="0.3">
      <c r="A9" s="11" t="s">
        <v>114</v>
      </c>
      <c r="B9" s="11" t="s">
        <v>86</v>
      </c>
      <c r="C9" s="11">
        <v>633.1</v>
      </c>
      <c r="D9" s="11" t="s">
        <v>21</v>
      </c>
      <c r="E9" s="11" t="s">
        <v>38</v>
      </c>
      <c r="F9" s="11">
        <v>336451</v>
      </c>
      <c r="G9" s="11">
        <v>699870</v>
      </c>
      <c r="H9" s="11" t="s">
        <v>87</v>
      </c>
      <c r="I9" s="11" t="s">
        <v>88</v>
      </c>
      <c r="J9" s="12">
        <v>40584</v>
      </c>
      <c r="K9" s="12">
        <v>41039</v>
      </c>
      <c r="L9" s="16">
        <v>11.673</v>
      </c>
      <c r="M9" s="16">
        <v>11.907217739720418</v>
      </c>
      <c r="N9" s="13">
        <v>15.403</v>
      </c>
      <c r="O9" s="13"/>
      <c r="P9" s="13"/>
      <c r="Q9" s="14"/>
      <c r="R9" s="14"/>
      <c r="S9" s="14"/>
      <c r="T9" s="14"/>
      <c r="U9" s="14"/>
      <c r="V9" s="14"/>
      <c r="W9" s="14"/>
      <c r="X9" s="14"/>
      <c r="Y9" s="21" t="s">
        <v>115</v>
      </c>
      <c r="Z9" s="56" t="s">
        <v>231</v>
      </c>
    </row>
    <row r="10" spans="1:26" s="50" customFormat="1" x14ac:dyDescent="0.3">
      <c r="A10" s="29" t="s">
        <v>117</v>
      </c>
      <c r="B10" s="29" t="s">
        <v>92</v>
      </c>
      <c r="C10" s="29">
        <v>259.10000000000002</v>
      </c>
      <c r="D10" s="29" t="s">
        <v>21</v>
      </c>
      <c r="E10" s="29" t="s">
        <v>38</v>
      </c>
      <c r="F10" s="29">
        <v>297800</v>
      </c>
      <c r="G10" s="29">
        <v>667000</v>
      </c>
      <c r="H10" s="29" t="s">
        <v>87</v>
      </c>
      <c r="I10" s="29" t="s">
        <v>88</v>
      </c>
      <c r="J10" s="30">
        <v>42826</v>
      </c>
      <c r="K10" s="30">
        <v>43133</v>
      </c>
      <c r="L10" s="31">
        <v>4.809999942779541</v>
      </c>
      <c r="M10" s="31">
        <v>9.5367900188992447</v>
      </c>
      <c r="N10" s="31">
        <v>10.5</v>
      </c>
      <c r="O10" s="31"/>
      <c r="P10" s="31"/>
      <c r="Q10" s="32"/>
      <c r="R10" s="32"/>
      <c r="S10" s="32"/>
      <c r="T10" s="32"/>
      <c r="U10" s="32"/>
      <c r="V10" s="32"/>
      <c r="W10" s="32"/>
      <c r="X10" s="32"/>
      <c r="Y10" s="33"/>
      <c r="Z10" s="61" t="s">
        <v>234</v>
      </c>
    </row>
    <row r="11" spans="1:26" s="50" customFormat="1" ht="28.8" x14ac:dyDescent="0.3">
      <c r="A11" s="11" t="s">
        <v>118</v>
      </c>
      <c r="B11" s="11" t="s">
        <v>92</v>
      </c>
      <c r="C11" s="11">
        <v>740.1</v>
      </c>
      <c r="D11" s="11" t="s">
        <v>21</v>
      </c>
      <c r="E11" s="11" t="s">
        <v>38</v>
      </c>
      <c r="F11" s="11">
        <v>330720</v>
      </c>
      <c r="G11" s="11">
        <v>671326</v>
      </c>
      <c r="H11" s="11" t="s">
        <v>87</v>
      </c>
      <c r="I11" s="11" t="s">
        <v>88</v>
      </c>
      <c r="J11" s="12">
        <v>42670</v>
      </c>
      <c r="K11" s="12">
        <v>43285</v>
      </c>
      <c r="L11" s="13">
        <v>10.520000457763672</v>
      </c>
      <c r="M11" s="13">
        <v>11.872976099510096</v>
      </c>
      <c r="N11" s="13">
        <v>12.300000190734863</v>
      </c>
      <c r="O11" s="13"/>
      <c r="P11" s="13"/>
      <c r="Q11" s="14"/>
      <c r="R11" s="14"/>
      <c r="S11" s="14"/>
      <c r="T11" s="14"/>
      <c r="U11" s="14"/>
      <c r="V11" s="14"/>
      <c r="W11" s="14"/>
      <c r="X11" s="14"/>
      <c r="Y11" s="21" t="s">
        <v>119</v>
      </c>
      <c r="Z11" s="56" t="s">
        <v>235</v>
      </c>
    </row>
    <row r="12" spans="1:26" s="50" customFormat="1" x14ac:dyDescent="0.3">
      <c r="A12" s="11" t="s">
        <v>123</v>
      </c>
      <c r="B12" s="11" t="s">
        <v>86</v>
      </c>
      <c r="C12" s="11">
        <v>222.1</v>
      </c>
      <c r="D12" s="11" t="s">
        <v>21</v>
      </c>
      <c r="E12" s="11" t="s">
        <v>38</v>
      </c>
      <c r="F12" s="11">
        <v>330442</v>
      </c>
      <c r="G12" s="11">
        <v>695632</v>
      </c>
      <c r="H12" s="11" t="s">
        <v>87</v>
      </c>
      <c r="I12" s="11" t="s">
        <v>88</v>
      </c>
      <c r="J12" s="12">
        <v>43080</v>
      </c>
      <c r="K12" s="12"/>
      <c r="L12" s="13">
        <v>12.189999580383301</v>
      </c>
      <c r="M12" s="13">
        <v>12.297519108881115</v>
      </c>
      <c r="N12" s="13">
        <v>12.390000343322754</v>
      </c>
      <c r="O12" s="13"/>
      <c r="P12" s="13"/>
      <c r="Q12" s="14"/>
      <c r="R12" s="14"/>
      <c r="S12" s="14"/>
      <c r="T12" s="14"/>
      <c r="U12" s="14"/>
      <c r="V12" s="14"/>
      <c r="W12" s="14"/>
      <c r="X12" s="14"/>
      <c r="Y12" s="21" t="s">
        <v>124</v>
      </c>
      <c r="Z12" s="56" t="s">
        <v>236</v>
      </c>
    </row>
    <row r="13" spans="1:26" s="50" customFormat="1" x14ac:dyDescent="0.3">
      <c r="A13" s="11" t="s">
        <v>125</v>
      </c>
      <c r="B13" s="11" t="s">
        <v>92</v>
      </c>
      <c r="C13" s="11">
        <v>634.1</v>
      </c>
      <c r="D13" s="11" t="s">
        <v>21</v>
      </c>
      <c r="E13" s="11" t="s">
        <v>38</v>
      </c>
      <c r="F13" s="11">
        <v>286850</v>
      </c>
      <c r="G13" s="11">
        <v>635552</v>
      </c>
      <c r="H13" s="11" t="s">
        <v>87</v>
      </c>
      <c r="I13" s="11" t="s">
        <v>88</v>
      </c>
      <c r="J13" s="12">
        <v>42745</v>
      </c>
      <c r="K13" s="12">
        <v>43068</v>
      </c>
      <c r="L13" s="13">
        <v>5.2800002098083496</v>
      </c>
      <c r="M13" s="13">
        <v>10.505219529908405</v>
      </c>
      <c r="N13" s="13">
        <v>13.989999771118164</v>
      </c>
      <c r="O13" s="13"/>
      <c r="P13" s="13"/>
      <c r="Q13" s="14"/>
      <c r="R13" s="14"/>
      <c r="S13" s="14"/>
      <c r="T13" s="14"/>
      <c r="U13" s="14"/>
      <c r="V13" s="14"/>
      <c r="W13" s="14"/>
      <c r="X13" s="14"/>
      <c r="Y13" s="21"/>
      <c r="Z13" s="56" t="s">
        <v>237</v>
      </c>
    </row>
    <row r="14" spans="1:26" s="50" customFormat="1" ht="28.8" x14ac:dyDescent="0.3">
      <c r="A14" s="29" t="s">
        <v>132</v>
      </c>
      <c r="B14" s="29" t="s">
        <v>92</v>
      </c>
      <c r="C14" s="29"/>
      <c r="D14" s="29" t="s">
        <v>21</v>
      </c>
      <c r="E14" s="29" t="s">
        <v>38</v>
      </c>
      <c r="F14" s="29">
        <v>267400</v>
      </c>
      <c r="G14" s="29">
        <v>664900</v>
      </c>
      <c r="H14" s="29" t="s">
        <v>87</v>
      </c>
      <c r="I14" s="29" t="s">
        <v>29</v>
      </c>
      <c r="J14" s="30">
        <v>39680</v>
      </c>
      <c r="K14" s="30">
        <v>39680</v>
      </c>
      <c r="L14" s="31"/>
      <c r="M14" s="31">
        <v>11.4</v>
      </c>
      <c r="N14" s="31"/>
      <c r="O14" s="31"/>
      <c r="P14" s="31"/>
      <c r="Q14" s="32">
        <v>30</v>
      </c>
      <c r="R14" s="32"/>
      <c r="S14" s="32"/>
      <c r="T14" s="32"/>
      <c r="U14" s="32"/>
      <c r="V14" s="32"/>
      <c r="W14" s="32"/>
      <c r="X14" s="32">
        <v>6.8</v>
      </c>
      <c r="Y14" s="33"/>
      <c r="Z14" s="61" t="s">
        <v>199</v>
      </c>
    </row>
    <row r="15" spans="1:26" s="50" customFormat="1" ht="18.75" customHeight="1" x14ac:dyDescent="0.3">
      <c r="A15" s="41" t="s">
        <v>136</v>
      </c>
      <c r="B15" s="41" t="s">
        <v>92</v>
      </c>
      <c r="C15" s="41">
        <v>258.10000000000002</v>
      </c>
      <c r="D15" s="41" t="s">
        <v>21</v>
      </c>
      <c r="E15" s="41" t="s">
        <v>38</v>
      </c>
      <c r="F15" s="29">
        <v>297500</v>
      </c>
      <c r="G15" s="29">
        <v>664900</v>
      </c>
      <c r="H15" s="42" t="s">
        <v>87</v>
      </c>
      <c r="I15" s="41" t="s">
        <v>88</v>
      </c>
      <c r="J15" s="43">
        <v>42776</v>
      </c>
      <c r="K15" s="43">
        <v>43133</v>
      </c>
      <c r="L15" s="44">
        <v>5.2699999809265137</v>
      </c>
      <c r="M15" s="44">
        <v>10.613636511149799</v>
      </c>
      <c r="N15" s="44">
        <v>11.270000457763672</v>
      </c>
      <c r="O15" s="44"/>
      <c r="P15" s="44"/>
      <c r="Q15" s="45"/>
      <c r="R15" s="45"/>
      <c r="S15" s="45"/>
      <c r="T15" s="45"/>
      <c r="U15" s="45"/>
      <c r="V15" s="45"/>
      <c r="W15" s="45"/>
      <c r="X15" s="45"/>
      <c r="Y15" s="46"/>
      <c r="Z15" s="63" t="s">
        <v>242</v>
      </c>
    </row>
    <row r="16" spans="1:26" s="50" customFormat="1" x14ac:dyDescent="0.3">
      <c r="A16" s="11" t="s">
        <v>90</v>
      </c>
      <c r="B16" s="11" t="s">
        <v>91</v>
      </c>
      <c r="C16" s="11">
        <v>537.1</v>
      </c>
      <c r="D16" s="11" t="s">
        <v>21</v>
      </c>
      <c r="E16" s="11" t="s">
        <v>27</v>
      </c>
      <c r="F16" s="11">
        <v>324560</v>
      </c>
      <c r="G16" s="11">
        <v>208930</v>
      </c>
      <c r="H16" s="11" t="s">
        <v>92</v>
      </c>
      <c r="I16" s="11" t="s">
        <v>57</v>
      </c>
      <c r="J16" s="12">
        <v>40638</v>
      </c>
      <c r="K16" s="12">
        <v>40645</v>
      </c>
      <c r="L16" s="13">
        <v>16.82</v>
      </c>
      <c r="M16" s="13">
        <v>18.424399999999999</v>
      </c>
      <c r="N16" s="13">
        <v>18.626999999999999</v>
      </c>
      <c r="O16" s="13"/>
      <c r="P16" s="13"/>
      <c r="Q16" s="14"/>
      <c r="R16" s="14"/>
      <c r="S16" s="14"/>
      <c r="T16" s="14"/>
      <c r="U16" s="14"/>
      <c r="V16" s="14"/>
      <c r="W16" s="14"/>
      <c r="X16" s="14"/>
      <c r="Y16" s="21"/>
      <c r="Z16" s="56" t="s">
        <v>201</v>
      </c>
    </row>
    <row r="19" spans="1:3" x14ac:dyDescent="0.3">
      <c r="B19" t="s">
        <v>363</v>
      </c>
    </row>
    <row r="20" spans="1:3" x14ac:dyDescent="0.3">
      <c r="A20" t="str">
        <f>E2</f>
        <v>North East</v>
      </c>
      <c r="B20" s="74">
        <f>AVERAGE(M2:M4)</f>
        <v>11.684998819275544</v>
      </c>
      <c r="C20">
        <f>STDEV(M2:M4)</f>
        <v>1.2202774933308964</v>
      </c>
    </row>
    <row r="21" spans="1:3" x14ac:dyDescent="0.3">
      <c r="A21" t="str">
        <f>E7</f>
        <v>Scotland</v>
      </c>
      <c r="B21" s="74">
        <f>AVERAGE(M6:M15)</f>
        <v>10.727727619007045</v>
      </c>
      <c r="C21">
        <f>STDEV(M5:M15)</f>
        <v>1.091030699729447</v>
      </c>
    </row>
    <row r="22" spans="1:3" x14ac:dyDescent="0.3">
      <c r="A22" t="str">
        <f>E16</f>
        <v>South Wales</v>
      </c>
      <c r="B22" s="74">
        <f>M16</f>
        <v>18.424399999999999</v>
      </c>
      <c r="C22">
        <v>0</v>
      </c>
    </row>
    <row r="25" spans="1:3" x14ac:dyDescent="0.3">
      <c r="A25" t="s">
        <v>321</v>
      </c>
      <c r="B25" s="74">
        <f>AVERAGE(M2:M16)</f>
        <v>11.36977817652647</v>
      </c>
      <c r="C25">
        <f>STDEV(M2:M16)</f>
        <v>2.2482693341980222</v>
      </c>
    </row>
    <row r="26" spans="1:3" x14ac:dyDescent="0.3">
      <c r="A26" t="s">
        <v>322</v>
      </c>
    </row>
  </sheetData>
  <sortState xmlns:xlrd2="http://schemas.microsoft.com/office/spreadsheetml/2017/richdata2" ref="A2:X45">
    <sortCondition ref="E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"/>
  <sheetViews>
    <sheetView zoomScale="40" zoomScaleNormal="80" workbookViewId="0">
      <selection activeCell="H5" sqref="H5"/>
    </sheetView>
  </sheetViews>
  <sheetFormatPr baseColWidth="10" defaultColWidth="9.109375" defaultRowHeight="14.4" x14ac:dyDescent="0.3"/>
  <cols>
    <col min="1" max="1" width="39.88671875" style="99" customWidth="1"/>
    <col min="2" max="2" width="16.109375" style="99" customWidth="1"/>
    <col min="3" max="7" width="9.109375" style="99"/>
    <col min="8" max="8" width="18.44140625" style="99" customWidth="1"/>
    <col min="9" max="9" width="21.5546875" style="99" customWidth="1"/>
    <col min="10" max="11" width="15.88671875" style="99" customWidth="1"/>
    <col min="12" max="14" width="9.109375" style="99"/>
    <col min="15" max="15" width="9.109375" style="111"/>
    <col min="16" max="24" width="9.109375" style="99"/>
    <col min="25" max="25" width="33.5546875" style="99" customWidth="1"/>
    <col min="26" max="26" width="61.33203125" style="99" customWidth="1"/>
    <col min="27" max="16384" width="9.109375" style="99"/>
  </cols>
  <sheetData>
    <row r="1" spans="1:26" s="80" customFormat="1" ht="57.6" x14ac:dyDescent="0.3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7" t="s">
        <v>9</v>
      </c>
      <c r="K1" s="77" t="s">
        <v>10</v>
      </c>
      <c r="L1" s="78" t="s">
        <v>11</v>
      </c>
      <c r="M1" s="78" t="s">
        <v>12</v>
      </c>
      <c r="N1" s="78" t="s">
        <v>13</v>
      </c>
      <c r="O1" s="107" t="s">
        <v>323</v>
      </c>
      <c r="P1" s="79" t="s">
        <v>14</v>
      </c>
      <c r="Q1" s="79" t="s">
        <v>15</v>
      </c>
      <c r="R1" s="79" t="s">
        <v>325</v>
      </c>
      <c r="S1" s="79" t="s">
        <v>16</v>
      </c>
      <c r="T1" s="79" t="s">
        <v>17</v>
      </c>
      <c r="U1" s="79" t="s">
        <v>18</v>
      </c>
      <c r="V1" s="79" t="s">
        <v>73</v>
      </c>
      <c r="W1" s="79" t="s">
        <v>74</v>
      </c>
      <c r="X1" s="79" t="s">
        <v>75</v>
      </c>
      <c r="Y1" s="78" t="s">
        <v>76</v>
      </c>
      <c r="Z1" s="76" t="s">
        <v>194</v>
      </c>
    </row>
    <row r="2" spans="1:26" s="87" customFormat="1" ht="28.8" x14ac:dyDescent="0.3">
      <c r="A2" s="81" t="s">
        <v>129</v>
      </c>
      <c r="B2" s="81" t="s">
        <v>92</v>
      </c>
      <c r="C2" s="81">
        <v>382.1</v>
      </c>
      <c r="D2" s="81" t="s">
        <v>21</v>
      </c>
      <c r="E2" s="81" t="s">
        <v>45</v>
      </c>
      <c r="F2" s="81">
        <v>414785</v>
      </c>
      <c r="G2" s="81">
        <v>551565</v>
      </c>
      <c r="H2" s="81" t="s">
        <v>92</v>
      </c>
      <c r="I2" s="81" t="s">
        <v>130</v>
      </c>
      <c r="J2" s="82">
        <v>40164</v>
      </c>
      <c r="K2" s="82">
        <v>40164</v>
      </c>
      <c r="L2" s="83">
        <v>9.16</v>
      </c>
      <c r="M2" s="83">
        <v>9.8800000000000008</v>
      </c>
      <c r="N2" s="83">
        <v>10.9</v>
      </c>
      <c r="O2" s="108">
        <f>(N2-L2)/(134-12.2)</f>
        <v>1.4285714285714287E-2</v>
      </c>
      <c r="P2" s="84"/>
      <c r="Q2" s="84">
        <v>12</v>
      </c>
      <c r="R2" s="84"/>
      <c r="S2" s="84"/>
      <c r="T2" s="84">
        <v>5.89</v>
      </c>
      <c r="U2" s="84">
        <v>1883</v>
      </c>
      <c r="V2" s="84">
        <v>78</v>
      </c>
      <c r="W2" s="84">
        <v>796</v>
      </c>
      <c r="X2" s="84">
        <v>7.63</v>
      </c>
      <c r="Y2" s="85" t="s">
        <v>131</v>
      </c>
      <c r="Z2" s="86" t="s">
        <v>239</v>
      </c>
    </row>
    <row r="3" spans="1:26" s="87" customFormat="1" ht="28.8" x14ac:dyDescent="0.3">
      <c r="A3" s="88" t="s">
        <v>113</v>
      </c>
      <c r="B3" s="88" t="s">
        <v>105</v>
      </c>
      <c r="C3" s="88">
        <v>640.1</v>
      </c>
      <c r="D3" s="88" t="s">
        <v>21</v>
      </c>
      <c r="E3" s="88" t="s">
        <v>106</v>
      </c>
      <c r="F3" s="88">
        <v>400028</v>
      </c>
      <c r="G3" s="88">
        <v>309714</v>
      </c>
      <c r="H3" s="88" t="s">
        <v>79</v>
      </c>
      <c r="I3" s="88" t="s">
        <v>110</v>
      </c>
      <c r="J3" s="89">
        <v>43643</v>
      </c>
      <c r="K3" s="89">
        <v>43643</v>
      </c>
      <c r="L3" s="90">
        <v>11.27</v>
      </c>
      <c r="M3" s="90">
        <v>13.02</v>
      </c>
      <c r="N3" s="90">
        <v>14.76</v>
      </c>
      <c r="O3" s="109">
        <f>(L3-N3)/(Q3-148.378)</f>
        <v>4.8574768956686352E-2</v>
      </c>
      <c r="P3" s="91"/>
      <c r="Q3" s="91">
        <v>76.53</v>
      </c>
      <c r="R3" s="91"/>
      <c r="S3" s="91"/>
      <c r="T3" s="91"/>
      <c r="U3" s="91"/>
      <c r="V3" s="91"/>
      <c r="W3" s="91"/>
      <c r="X3" s="91"/>
      <c r="Y3" s="92" t="s">
        <v>330</v>
      </c>
      <c r="Z3" s="93" t="s">
        <v>230</v>
      </c>
    </row>
    <row r="4" spans="1:26" s="87" customFormat="1" ht="43.2" x14ac:dyDescent="0.3">
      <c r="A4" s="88" t="s">
        <v>116</v>
      </c>
      <c r="B4" s="88" t="s">
        <v>105</v>
      </c>
      <c r="C4" s="88">
        <v>782.1</v>
      </c>
      <c r="D4" s="88" t="s">
        <v>21</v>
      </c>
      <c r="E4" s="88" t="s">
        <v>106</v>
      </c>
      <c r="F4" s="88">
        <v>397028</v>
      </c>
      <c r="G4" s="88">
        <v>312532</v>
      </c>
      <c r="H4" s="88" t="s">
        <v>79</v>
      </c>
      <c r="I4" s="88" t="s">
        <v>110</v>
      </c>
      <c r="J4" s="89">
        <v>43642</v>
      </c>
      <c r="K4" s="89">
        <v>43642</v>
      </c>
      <c r="L4" s="90">
        <v>10.427</v>
      </c>
      <c r="M4" s="90">
        <v>11.46</v>
      </c>
      <c r="N4" s="90">
        <v>13.95</v>
      </c>
      <c r="O4" s="109">
        <f>(13.02-L4)/(202.16-139.45)</f>
        <v>4.1349067134428312E-2</v>
      </c>
      <c r="P4" s="91"/>
      <c r="Q4" s="91"/>
      <c r="R4" s="91"/>
      <c r="S4" s="91"/>
      <c r="T4" s="91"/>
      <c r="U4" s="91"/>
      <c r="V4" s="91"/>
      <c r="W4" s="91"/>
      <c r="X4" s="91"/>
      <c r="Y4" s="92" t="s">
        <v>324</v>
      </c>
      <c r="Z4" s="93" t="s">
        <v>232</v>
      </c>
    </row>
    <row r="5" spans="1:26" s="87" customFormat="1" ht="57.6" x14ac:dyDescent="0.3">
      <c r="A5" s="88" t="s">
        <v>133</v>
      </c>
      <c r="B5" s="88" t="s">
        <v>134</v>
      </c>
      <c r="C5" s="88">
        <v>491.1</v>
      </c>
      <c r="D5" s="88" t="s">
        <v>21</v>
      </c>
      <c r="E5" s="88" t="s">
        <v>106</v>
      </c>
      <c r="F5" s="88">
        <v>401033</v>
      </c>
      <c r="G5" s="88">
        <v>314133</v>
      </c>
      <c r="H5" s="88" t="s">
        <v>79</v>
      </c>
      <c r="I5" s="88" t="s">
        <v>110</v>
      </c>
      <c r="J5" s="89">
        <v>43641</v>
      </c>
      <c r="K5" s="89">
        <v>43641</v>
      </c>
      <c r="L5" s="90">
        <v>10.18</v>
      </c>
      <c r="M5" s="90">
        <v>10.249000000000001</v>
      </c>
      <c r="N5" s="90">
        <v>10.367000000000001</v>
      </c>
      <c r="O5" s="109">
        <f>(N5-L5)/(27-37.92)</f>
        <v>-1.712454212454223E-2</v>
      </c>
      <c r="P5" s="91"/>
      <c r="Q5" s="91">
        <v>26</v>
      </c>
      <c r="R5" s="91">
        <v>155</v>
      </c>
      <c r="S5" s="91"/>
      <c r="T5" s="91"/>
      <c r="U5" s="91"/>
      <c r="V5" s="91"/>
      <c r="W5" s="91"/>
      <c r="X5" s="91"/>
      <c r="Y5" s="92" t="s">
        <v>327</v>
      </c>
      <c r="Z5" s="93" t="s">
        <v>240</v>
      </c>
    </row>
    <row r="6" spans="1:26" s="87" customFormat="1" ht="63.75" customHeight="1" x14ac:dyDescent="0.3">
      <c r="A6" s="88" t="s">
        <v>133</v>
      </c>
      <c r="B6" s="88" t="s">
        <v>135</v>
      </c>
      <c r="C6" s="88">
        <v>491.2</v>
      </c>
      <c r="D6" s="88" t="s">
        <v>21</v>
      </c>
      <c r="E6" s="88" t="s">
        <v>106</v>
      </c>
      <c r="F6" s="88">
        <v>400951</v>
      </c>
      <c r="G6" s="88">
        <v>314158</v>
      </c>
      <c r="H6" s="88" t="s">
        <v>79</v>
      </c>
      <c r="I6" s="88" t="s">
        <v>110</v>
      </c>
      <c r="J6" s="89">
        <v>43641</v>
      </c>
      <c r="K6" s="89">
        <v>43641</v>
      </c>
      <c r="L6" s="90">
        <v>10.47</v>
      </c>
      <c r="M6" s="90">
        <v>12.11</v>
      </c>
      <c r="N6" s="90">
        <v>14.76</v>
      </c>
      <c r="O6" s="109">
        <f>(13.866-10.5)/(260.49-152.79)</f>
        <v>3.1253481894150413E-2</v>
      </c>
      <c r="P6" s="91"/>
      <c r="Q6" s="91">
        <v>139.6</v>
      </c>
      <c r="R6" s="91"/>
      <c r="S6" s="91"/>
      <c r="T6" s="91"/>
      <c r="U6" s="91"/>
      <c r="V6" s="91"/>
      <c r="W6" s="91"/>
      <c r="X6" s="91"/>
      <c r="Y6" s="92" t="s">
        <v>328</v>
      </c>
      <c r="Z6" s="93" t="s">
        <v>241</v>
      </c>
    </row>
    <row r="7" spans="1:26" s="87" customFormat="1" ht="28.8" x14ac:dyDescent="0.3">
      <c r="A7" s="81" t="s">
        <v>166</v>
      </c>
      <c r="B7" s="81" t="s">
        <v>167</v>
      </c>
      <c r="C7" s="81"/>
      <c r="D7" s="81" t="s">
        <v>21</v>
      </c>
      <c r="E7" s="81" t="s">
        <v>38</v>
      </c>
      <c r="F7" s="81"/>
      <c r="G7" s="81"/>
      <c r="H7" s="81" t="s">
        <v>87</v>
      </c>
      <c r="I7" s="81" t="s">
        <v>168</v>
      </c>
      <c r="J7" s="82">
        <v>41116</v>
      </c>
      <c r="K7" s="82">
        <v>41116</v>
      </c>
      <c r="L7" s="83">
        <v>16.95</v>
      </c>
      <c r="M7" s="83">
        <v>18.553789999999999</v>
      </c>
      <c r="N7" s="83">
        <v>20.420000000000002</v>
      </c>
      <c r="O7" s="108">
        <f>(N7-L7)/(379-300.3)</f>
        <v>4.4091486658195719E-2</v>
      </c>
      <c r="P7" s="84"/>
      <c r="Q7" s="84">
        <v>275</v>
      </c>
      <c r="R7" s="84"/>
      <c r="S7" s="84"/>
      <c r="T7" s="84"/>
      <c r="U7" s="84"/>
      <c r="V7" s="84"/>
      <c r="W7" s="84"/>
      <c r="X7" s="84"/>
      <c r="Y7" s="85" t="s">
        <v>329</v>
      </c>
      <c r="Z7" s="86" t="s">
        <v>233</v>
      </c>
    </row>
    <row r="8" spans="1:26" s="98" customFormat="1" ht="28.8" x14ac:dyDescent="0.3">
      <c r="A8" s="94" t="s">
        <v>310</v>
      </c>
      <c r="B8" s="94" t="s">
        <v>167</v>
      </c>
      <c r="C8" s="95"/>
      <c r="D8" s="94" t="s">
        <v>21</v>
      </c>
      <c r="E8" s="95" t="s">
        <v>38</v>
      </c>
      <c r="F8" s="95"/>
      <c r="G8" s="95"/>
      <c r="H8" s="94" t="s">
        <v>92</v>
      </c>
      <c r="I8" s="95" t="s">
        <v>312</v>
      </c>
      <c r="J8" s="95"/>
      <c r="K8" s="95"/>
      <c r="L8" s="96">
        <v>10.31</v>
      </c>
      <c r="M8" s="96">
        <v>12.36</v>
      </c>
      <c r="N8" s="96">
        <v>13.9</v>
      </c>
      <c r="O8" s="110">
        <f>(N8-L8)/(64.45-Q8)</f>
        <v>8.7775061124694367E-2</v>
      </c>
      <c r="P8" s="95"/>
      <c r="Q8" s="96">
        <v>23.55</v>
      </c>
      <c r="R8" s="96"/>
      <c r="S8" s="95"/>
      <c r="T8" s="95"/>
      <c r="U8" s="95"/>
      <c r="V8" s="95"/>
      <c r="W8" s="95"/>
      <c r="X8" s="95"/>
      <c r="Y8" s="97" t="s">
        <v>311</v>
      </c>
      <c r="Z8" s="95"/>
    </row>
    <row r="13" spans="1:26" x14ac:dyDescent="0.3">
      <c r="B13" s="99" t="s">
        <v>364</v>
      </c>
    </row>
    <row r="14" spans="1:26" x14ac:dyDescent="0.3">
      <c r="A14" s="99" t="str">
        <f>E2</f>
        <v>North East</v>
      </c>
      <c r="B14" s="100">
        <f>AVERAGE(M2)</f>
        <v>9.8800000000000008</v>
      </c>
      <c r="C14" s="99">
        <v>0</v>
      </c>
    </row>
    <row r="15" spans="1:26" x14ac:dyDescent="0.3">
      <c r="A15" s="99" t="str">
        <f>E4</f>
        <v xml:space="preserve">West Midlands </v>
      </c>
      <c r="B15" s="100">
        <f>AVERAGE(M3:M6)</f>
        <v>11.70975</v>
      </c>
      <c r="C15" s="99">
        <f>STDEV(M3:M6)</f>
        <v>1.1652068128305231</v>
      </c>
    </row>
    <row r="16" spans="1:26" x14ac:dyDescent="0.3">
      <c r="A16" s="99" t="str">
        <f>E8</f>
        <v>Scotland</v>
      </c>
      <c r="B16" s="100">
        <f>AVERAGE(M7:M8)</f>
        <v>15.456894999999999</v>
      </c>
      <c r="C16" s="99">
        <f>STDEV(M7:M8)</f>
        <v>4.3796709102454301</v>
      </c>
      <c r="D16" s="99" t="s">
        <v>382</v>
      </c>
    </row>
    <row r="19" spans="1:3" x14ac:dyDescent="0.3">
      <c r="A19" s="99" t="s">
        <v>331</v>
      </c>
      <c r="B19" s="111">
        <f>AVERAGE(O2,O3,O4,O6,O7,O8)</f>
        <v>4.4554930008978234E-2</v>
      </c>
      <c r="C19" s="111">
        <f>STDEV(O2,O3,O4,O6,O7,O8)</f>
        <v>2.4444979516407686E-2</v>
      </c>
    </row>
    <row r="20" spans="1:3" x14ac:dyDescent="0.3">
      <c r="A20" s="99" t="s">
        <v>354</v>
      </c>
      <c r="B20" s="100">
        <f>AVERAGE(M2:M8)</f>
        <v>12.518969999999999</v>
      </c>
      <c r="C20" s="99">
        <f>STDEV(M2:M8)</f>
        <v>2.8896642059185211</v>
      </c>
    </row>
  </sheetData>
  <sortState xmlns:xlrd2="http://schemas.microsoft.com/office/spreadsheetml/2017/richdata2" ref="A2:X45">
    <sortCondition ref="E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9"/>
  <sheetViews>
    <sheetView zoomScale="55" zoomScaleNormal="70" workbookViewId="0">
      <selection sqref="A1:XFD9"/>
    </sheetView>
  </sheetViews>
  <sheetFormatPr baseColWidth="10" defaultColWidth="8.88671875" defaultRowHeight="14.4" x14ac:dyDescent="0.3"/>
  <cols>
    <col min="1" max="1" width="28.88671875" bestFit="1" customWidth="1"/>
    <col min="2" max="2" width="23.44140625" bestFit="1" customWidth="1"/>
    <col min="5" max="5" width="14.5546875" bestFit="1" customWidth="1"/>
    <col min="8" max="8" width="19.5546875" bestFit="1" customWidth="1"/>
    <col min="9" max="9" width="33.44140625" customWidth="1"/>
    <col min="10" max="10" width="15.6640625" customWidth="1"/>
    <col min="11" max="11" width="17.5546875" customWidth="1"/>
    <col min="23" max="23" width="52.5546875" customWidth="1"/>
    <col min="24" max="24" width="84.554687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s="50" customFormat="1" x14ac:dyDescent="0.3">
      <c r="A2" s="5" t="s">
        <v>307</v>
      </c>
      <c r="B2" s="5" t="s">
        <v>50</v>
      </c>
      <c r="C2" s="5">
        <v>530.1</v>
      </c>
      <c r="D2" s="5" t="s">
        <v>21</v>
      </c>
      <c r="E2" s="5" t="s">
        <v>139</v>
      </c>
      <c r="F2" s="5">
        <v>444765</v>
      </c>
      <c r="G2" s="5">
        <v>344463</v>
      </c>
      <c r="H2" s="5" t="s">
        <v>50</v>
      </c>
      <c r="I2" s="5" t="s">
        <v>24</v>
      </c>
      <c r="J2" s="8">
        <v>42996</v>
      </c>
      <c r="K2" s="8">
        <v>43475</v>
      </c>
      <c r="L2" s="9">
        <v>7.6</v>
      </c>
      <c r="M2" s="9">
        <v>12.07</v>
      </c>
      <c r="N2" s="9">
        <v>16.399999999999999</v>
      </c>
      <c r="O2" s="10"/>
      <c r="P2" s="10">
        <v>81</v>
      </c>
      <c r="Q2" s="10"/>
      <c r="R2" s="10"/>
      <c r="S2" s="10"/>
      <c r="T2" s="10"/>
      <c r="U2" s="10"/>
      <c r="V2" s="10"/>
      <c r="W2" s="20"/>
      <c r="X2" s="22" t="s">
        <v>309</v>
      </c>
    </row>
    <row r="3" spans="1:24" s="50" customFormat="1" ht="28.8" x14ac:dyDescent="0.3">
      <c r="A3" s="5" t="s">
        <v>111</v>
      </c>
      <c r="B3" s="5" t="s">
        <v>79</v>
      </c>
      <c r="C3" s="5">
        <v>805.1</v>
      </c>
      <c r="D3" s="5" t="s">
        <v>21</v>
      </c>
      <c r="E3" s="5" t="s">
        <v>22</v>
      </c>
      <c r="F3" s="5"/>
      <c r="G3" s="5"/>
      <c r="H3" s="5" t="s">
        <v>103</v>
      </c>
      <c r="I3" s="5" t="s">
        <v>80</v>
      </c>
      <c r="J3" s="8">
        <v>43349.608796296299</v>
      </c>
      <c r="K3" s="8">
        <v>43658.504629629628</v>
      </c>
      <c r="L3" s="13">
        <v>8.8800000000000008</v>
      </c>
      <c r="M3" s="13">
        <v>11.689472621022475</v>
      </c>
      <c r="N3" s="13">
        <v>14.59</v>
      </c>
      <c r="O3" s="10"/>
      <c r="P3" s="10"/>
      <c r="Q3" s="10"/>
      <c r="R3" s="10"/>
      <c r="S3" s="10"/>
      <c r="T3" s="10"/>
      <c r="U3" s="10"/>
      <c r="V3" s="10"/>
      <c r="W3" s="21" t="s">
        <v>112</v>
      </c>
      <c r="X3" s="22" t="s">
        <v>229</v>
      </c>
    </row>
    <row r="4" spans="1:24" x14ac:dyDescent="0.3">
      <c r="A4" s="5" t="s">
        <v>254</v>
      </c>
      <c r="B4" s="5" t="s">
        <v>255</v>
      </c>
      <c r="C4" s="5">
        <v>667.1</v>
      </c>
      <c r="D4" s="5" t="s">
        <v>21</v>
      </c>
      <c r="E4" s="5" t="s">
        <v>22</v>
      </c>
      <c r="F4" s="5">
        <v>453202</v>
      </c>
      <c r="G4" s="5">
        <v>343710</v>
      </c>
      <c r="H4" s="5" t="s">
        <v>103</v>
      </c>
      <c r="I4" s="5" t="s">
        <v>39</v>
      </c>
      <c r="J4" s="8">
        <v>42485</v>
      </c>
      <c r="K4" s="8">
        <v>43662</v>
      </c>
      <c r="L4" s="9">
        <v>12.1</v>
      </c>
      <c r="M4" s="9">
        <v>12.38</v>
      </c>
      <c r="N4" s="9">
        <v>13.91</v>
      </c>
      <c r="O4" s="10"/>
      <c r="P4" s="10">
        <v>80.11</v>
      </c>
      <c r="Q4" s="10"/>
      <c r="R4" s="10"/>
      <c r="S4" s="10"/>
      <c r="T4" s="10"/>
      <c r="U4" s="10"/>
      <c r="V4" s="10"/>
      <c r="W4" s="20"/>
      <c r="X4" s="22" t="s">
        <v>256</v>
      </c>
    </row>
    <row r="5" spans="1:24" x14ac:dyDescent="0.3">
      <c r="A5" s="5" t="s">
        <v>290</v>
      </c>
      <c r="B5" s="5" t="s">
        <v>291</v>
      </c>
      <c r="C5" s="5">
        <v>451.1</v>
      </c>
      <c r="D5" s="5" t="s">
        <v>21</v>
      </c>
      <c r="E5" s="5" t="s">
        <v>22</v>
      </c>
      <c r="F5" s="5">
        <v>447468</v>
      </c>
      <c r="G5" s="5">
        <v>355059</v>
      </c>
      <c r="H5" s="5" t="s">
        <v>103</v>
      </c>
      <c r="I5" s="5" t="s">
        <v>60</v>
      </c>
      <c r="J5" s="8" t="s">
        <v>292</v>
      </c>
      <c r="K5" s="8">
        <v>43662</v>
      </c>
      <c r="L5" s="9">
        <v>11.94</v>
      </c>
      <c r="M5" s="9">
        <v>13.26</v>
      </c>
      <c r="N5" s="9">
        <v>14.86</v>
      </c>
      <c r="O5" s="10"/>
      <c r="P5" s="10">
        <v>66</v>
      </c>
      <c r="Q5" s="10"/>
      <c r="R5" s="10"/>
      <c r="S5" s="10"/>
      <c r="T5" s="10"/>
      <c r="U5" s="10"/>
      <c r="V5" s="10"/>
      <c r="W5" s="20"/>
      <c r="X5" s="22" t="s">
        <v>293</v>
      </c>
    </row>
    <row r="6" spans="1:24" x14ac:dyDescent="0.3">
      <c r="A6" s="5" t="s">
        <v>264</v>
      </c>
      <c r="B6" s="5" t="s">
        <v>265</v>
      </c>
      <c r="C6" s="5">
        <v>17.100000000000001</v>
      </c>
      <c r="D6" s="5" t="s">
        <v>21</v>
      </c>
      <c r="E6" s="5" t="s">
        <v>45</v>
      </c>
      <c r="F6" s="5">
        <v>434655</v>
      </c>
      <c r="G6" s="5">
        <v>562252</v>
      </c>
      <c r="H6" s="22" t="s">
        <v>103</v>
      </c>
      <c r="I6" s="5" t="s">
        <v>95</v>
      </c>
      <c r="J6" s="8">
        <v>42592.625</v>
      </c>
      <c r="K6" s="8">
        <v>43668.083391377317</v>
      </c>
      <c r="L6" s="9">
        <v>14.2</v>
      </c>
      <c r="M6" s="9">
        <v>14.6</v>
      </c>
      <c r="N6" s="9">
        <v>15.2</v>
      </c>
      <c r="O6" s="10"/>
      <c r="P6" s="10"/>
      <c r="Q6" s="10"/>
      <c r="R6" s="10"/>
      <c r="S6" s="10"/>
      <c r="T6" s="10"/>
      <c r="U6" s="10"/>
      <c r="V6" s="10"/>
      <c r="W6" s="20"/>
      <c r="X6" s="22" t="s">
        <v>266</v>
      </c>
    </row>
    <row r="7" spans="1:24" ht="28.8" x14ac:dyDescent="0.3">
      <c r="A7" s="23" t="s">
        <v>47</v>
      </c>
      <c r="B7" s="23" t="s">
        <v>48</v>
      </c>
      <c r="C7" s="23">
        <v>7.4</v>
      </c>
      <c r="D7" s="23" t="s">
        <v>49</v>
      </c>
      <c r="E7" s="23" t="s">
        <v>45</v>
      </c>
      <c r="F7" s="23">
        <v>471140</v>
      </c>
      <c r="G7" s="23">
        <v>519215</v>
      </c>
      <c r="H7" s="23" t="s">
        <v>50</v>
      </c>
      <c r="I7" s="23" t="s">
        <v>29</v>
      </c>
      <c r="J7" s="53">
        <v>40091</v>
      </c>
      <c r="K7" s="53">
        <v>40091</v>
      </c>
      <c r="L7" s="54"/>
      <c r="M7" s="54">
        <v>14.7</v>
      </c>
      <c r="N7" s="54"/>
      <c r="O7" s="55">
        <v>20</v>
      </c>
      <c r="P7" s="55"/>
      <c r="Q7" s="55"/>
      <c r="R7" s="55">
        <v>21.4</v>
      </c>
      <c r="S7" s="55"/>
      <c r="T7" s="55"/>
      <c r="U7" s="55"/>
      <c r="V7" s="55">
        <v>7</v>
      </c>
      <c r="W7" s="101"/>
      <c r="X7" s="58" t="s">
        <v>205</v>
      </c>
    </row>
    <row r="8" spans="1:24" x14ac:dyDescent="0.3">
      <c r="A8" s="5" t="s">
        <v>102</v>
      </c>
      <c r="B8" s="5" t="s">
        <v>83</v>
      </c>
      <c r="C8" s="5">
        <v>170.1</v>
      </c>
      <c r="D8" s="5" t="s">
        <v>21</v>
      </c>
      <c r="E8" s="5" t="s">
        <v>38</v>
      </c>
      <c r="F8" s="5">
        <v>334610</v>
      </c>
      <c r="G8" s="5">
        <v>699140</v>
      </c>
      <c r="H8" s="22" t="s">
        <v>103</v>
      </c>
      <c r="I8" s="5" t="s">
        <v>95</v>
      </c>
      <c r="J8" s="8"/>
      <c r="K8" s="8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20"/>
      <c r="X8" s="22"/>
    </row>
    <row r="9" spans="1:24" ht="28.8" x14ac:dyDescent="0.3">
      <c r="A9" s="29" t="s">
        <v>303</v>
      </c>
      <c r="B9" s="29" t="s">
        <v>50</v>
      </c>
      <c r="C9" s="29">
        <v>135.1</v>
      </c>
      <c r="D9" s="29" t="s">
        <v>21</v>
      </c>
      <c r="E9" s="29" t="s">
        <v>38</v>
      </c>
      <c r="F9" s="29">
        <v>293410</v>
      </c>
      <c r="G9" s="29">
        <v>663992</v>
      </c>
      <c r="H9" s="29" t="s">
        <v>50</v>
      </c>
      <c r="I9" s="29" t="s">
        <v>24</v>
      </c>
      <c r="J9" s="8">
        <v>42642</v>
      </c>
      <c r="K9" s="8">
        <v>43648</v>
      </c>
      <c r="L9" s="9">
        <v>15.46</v>
      </c>
      <c r="M9" s="9">
        <v>18.399999999999999</v>
      </c>
      <c r="N9" s="9">
        <v>18.68</v>
      </c>
      <c r="O9" s="32"/>
      <c r="P9" s="10">
        <v>63.2</v>
      </c>
      <c r="Q9" s="10"/>
      <c r="R9" s="32"/>
      <c r="S9" s="32"/>
      <c r="T9" s="32"/>
      <c r="U9" s="32"/>
      <c r="V9" s="32"/>
      <c r="W9" s="33" t="s">
        <v>128</v>
      </c>
      <c r="X9" s="61" t="s">
        <v>304</v>
      </c>
    </row>
    <row r="12" spans="1:24" x14ac:dyDescent="0.3">
      <c r="A12" s="65" t="s">
        <v>339</v>
      </c>
      <c r="B12" t="s">
        <v>340</v>
      </c>
    </row>
    <row r="13" spans="1:24" x14ac:dyDescent="0.3">
      <c r="A13" s="65"/>
    </row>
    <row r="14" spans="1:24" x14ac:dyDescent="0.3">
      <c r="B14" t="s">
        <v>367</v>
      </c>
    </row>
    <row r="15" spans="1:24" x14ac:dyDescent="0.3">
      <c r="A15" t="str">
        <f>E2</f>
        <v>East Midlands</v>
      </c>
      <c r="B15" s="74">
        <f>AVERAGE(M2:M5)</f>
        <v>12.349868155255619</v>
      </c>
      <c r="C15">
        <f>STDEV(M2:M5)</f>
        <v>0.66925240600906633</v>
      </c>
    </row>
    <row r="16" spans="1:24" x14ac:dyDescent="0.3">
      <c r="A16" t="str">
        <f>E6</f>
        <v>North East</v>
      </c>
      <c r="B16" s="74">
        <f>AVERAGE(M6:M7)</f>
        <v>14.649999999999999</v>
      </c>
      <c r="C16">
        <f>STDEV(M6:M7)</f>
        <v>7.0710678118654502E-2</v>
      </c>
    </row>
    <row r="17" spans="1:3" x14ac:dyDescent="0.3">
      <c r="A17" t="str">
        <f>E8</f>
        <v>Scotland</v>
      </c>
      <c r="B17" s="74">
        <f>AVERAGE(M8:M9)</f>
        <v>18.399999999999999</v>
      </c>
      <c r="C17">
        <v>0</v>
      </c>
    </row>
    <row r="19" spans="1:3" x14ac:dyDescent="0.3">
      <c r="A19" t="s">
        <v>332</v>
      </c>
      <c r="B19" s="74">
        <f>AVERAGE(M2:M9)</f>
        <v>13.87135323157464</v>
      </c>
      <c r="C19">
        <f>STDEV(M2:M9)</f>
        <v>2.3212635507348494</v>
      </c>
    </row>
  </sheetData>
  <sortState xmlns:xlrd2="http://schemas.microsoft.com/office/spreadsheetml/2017/richdata2" ref="A2:X29">
    <sortCondition ref="E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6"/>
  <sheetViews>
    <sheetView zoomScale="31" zoomScaleNormal="55" workbookViewId="0">
      <selection activeCell="J13" sqref="J13"/>
    </sheetView>
  </sheetViews>
  <sheetFormatPr baseColWidth="10" defaultColWidth="8.88671875" defaultRowHeight="14.4" x14ac:dyDescent="0.3"/>
  <cols>
    <col min="1" max="1" width="21.6640625" bestFit="1" customWidth="1"/>
    <col min="2" max="2" width="23.44140625" bestFit="1" customWidth="1"/>
    <col min="5" max="5" width="14.33203125" bestFit="1" customWidth="1"/>
    <col min="8" max="8" width="19.5546875" bestFit="1" customWidth="1"/>
    <col min="9" max="9" width="33.44140625" customWidth="1"/>
    <col min="10" max="10" width="15.6640625" customWidth="1"/>
    <col min="11" max="11" width="17.5546875" customWidth="1"/>
    <col min="15" max="15" width="9.109375" style="117"/>
    <col min="17" max="17" width="11.44140625" bestFit="1" customWidth="1"/>
    <col min="18" max="18" width="11.44140625" customWidth="1"/>
    <col min="25" max="25" width="52.5546875" customWidth="1"/>
    <col min="26" max="26" width="84.5546875" customWidth="1"/>
  </cols>
  <sheetData>
    <row r="1" spans="1:26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112" t="s">
        <v>323</v>
      </c>
      <c r="P1" s="4" t="s">
        <v>14</v>
      </c>
      <c r="Q1" s="4" t="s">
        <v>15</v>
      </c>
      <c r="R1" s="4" t="s">
        <v>325</v>
      </c>
      <c r="S1" s="4" t="s">
        <v>16</v>
      </c>
      <c r="T1" s="4" t="s">
        <v>17</v>
      </c>
      <c r="U1" s="4" t="s">
        <v>18</v>
      </c>
      <c r="V1" s="4" t="s">
        <v>73</v>
      </c>
      <c r="W1" s="4" t="s">
        <v>74</v>
      </c>
      <c r="X1" s="4" t="s">
        <v>75</v>
      </c>
      <c r="Y1" s="3" t="s">
        <v>76</v>
      </c>
      <c r="Z1" s="1" t="s">
        <v>194</v>
      </c>
    </row>
    <row r="2" spans="1:26" s="50" customFormat="1" ht="28.8" x14ac:dyDescent="0.3">
      <c r="A2" s="102" t="s">
        <v>137</v>
      </c>
      <c r="B2" s="102" t="s">
        <v>138</v>
      </c>
      <c r="C2" s="102">
        <v>500.1</v>
      </c>
      <c r="D2" s="102" t="s">
        <v>21</v>
      </c>
      <c r="E2" s="102" t="s">
        <v>139</v>
      </c>
      <c r="F2" s="102">
        <v>443608</v>
      </c>
      <c r="G2" s="102">
        <v>357743</v>
      </c>
      <c r="H2" s="102" t="s">
        <v>50</v>
      </c>
      <c r="I2" s="102" t="s">
        <v>130</v>
      </c>
      <c r="J2" s="103">
        <v>40080</v>
      </c>
      <c r="K2" s="103">
        <v>40080</v>
      </c>
      <c r="L2" s="104">
        <v>15.634</v>
      </c>
      <c r="M2" s="104">
        <v>16.77</v>
      </c>
      <c r="N2" s="104">
        <v>17.09</v>
      </c>
      <c r="O2" s="113">
        <f>(N2-L2)/(-155.635-R2)</f>
        <v>-7.1722371370163277E-3</v>
      </c>
      <c r="P2" s="105"/>
      <c r="Q2" s="105"/>
      <c r="R2" s="105">
        <v>47.37</v>
      </c>
      <c r="S2" s="105"/>
      <c r="T2" s="105"/>
      <c r="U2" s="105"/>
      <c r="V2" s="105"/>
      <c r="W2" s="105"/>
      <c r="X2" s="105"/>
      <c r="Y2" s="106" t="s">
        <v>333</v>
      </c>
      <c r="Z2" s="64" t="s">
        <v>253</v>
      </c>
    </row>
    <row r="3" spans="1:26" ht="43.2" x14ac:dyDescent="0.3">
      <c r="A3" s="36" t="s">
        <v>150</v>
      </c>
      <c r="B3" s="36" t="s">
        <v>151</v>
      </c>
      <c r="C3" s="47">
        <v>424.1</v>
      </c>
      <c r="D3" s="36" t="s">
        <v>21</v>
      </c>
      <c r="E3" s="36" t="s">
        <v>139</v>
      </c>
      <c r="F3" s="36">
        <v>443399</v>
      </c>
      <c r="G3" s="36">
        <v>375377</v>
      </c>
      <c r="H3" s="36" t="s">
        <v>50</v>
      </c>
      <c r="I3" s="36" t="s">
        <v>152</v>
      </c>
      <c r="J3" s="37">
        <v>42872</v>
      </c>
      <c r="K3" s="37">
        <v>42872</v>
      </c>
      <c r="L3" s="38">
        <v>14.21</v>
      </c>
      <c r="M3" s="38">
        <v>14.35</v>
      </c>
      <c r="N3" s="38">
        <v>14.79</v>
      </c>
      <c r="O3" s="114">
        <f>(14.76-14.23)/(216.11-77)</f>
        <v>3.8099345841420408E-3</v>
      </c>
      <c r="P3" s="39"/>
      <c r="Q3" s="39"/>
      <c r="R3" s="39"/>
      <c r="S3" s="39"/>
      <c r="T3" s="39"/>
      <c r="U3" s="39"/>
      <c r="V3" s="39"/>
      <c r="W3" s="39"/>
      <c r="X3" s="39"/>
      <c r="Y3" s="40" t="s">
        <v>334</v>
      </c>
      <c r="Z3" s="60" t="s">
        <v>280</v>
      </c>
    </row>
    <row r="4" spans="1:26" ht="28.8" x14ac:dyDescent="0.3">
      <c r="A4" s="36" t="s">
        <v>287</v>
      </c>
      <c r="B4" s="36" t="s">
        <v>50</v>
      </c>
      <c r="C4" s="36">
        <v>451.1</v>
      </c>
      <c r="D4" s="36" t="s">
        <v>21</v>
      </c>
      <c r="E4" s="36" t="s">
        <v>139</v>
      </c>
      <c r="F4" s="36">
        <v>447468</v>
      </c>
      <c r="G4" s="36">
        <v>355059</v>
      </c>
      <c r="H4" s="36" t="s">
        <v>50</v>
      </c>
      <c r="I4" s="36" t="s">
        <v>288</v>
      </c>
      <c r="J4" s="37">
        <v>41583</v>
      </c>
      <c r="K4" s="37">
        <v>41583</v>
      </c>
      <c r="L4" s="38">
        <v>10.6</v>
      </c>
      <c r="M4" s="38">
        <v>18.52</v>
      </c>
      <c r="N4" s="38">
        <v>20.93</v>
      </c>
      <c r="O4" s="114">
        <f>(N4-L4)/(425-101.6)</f>
        <v>3.1941867656153373E-2</v>
      </c>
      <c r="P4" s="39"/>
      <c r="Q4" s="39"/>
      <c r="R4" s="39"/>
      <c r="S4" s="39"/>
      <c r="T4" s="39"/>
      <c r="U4" s="39"/>
      <c r="V4" s="39"/>
      <c r="W4" s="39"/>
      <c r="X4" s="39"/>
      <c r="Y4" s="40" t="s">
        <v>335</v>
      </c>
      <c r="Z4" s="60" t="s">
        <v>289</v>
      </c>
    </row>
    <row r="5" spans="1:26" ht="28.8" x14ac:dyDescent="0.3">
      <c r="A5" s="36" t="s">
        <v>294</v>
      </c>
      <c r="B5" s="36" t="s">
        <v>50</v>
      </c>
      <c r="C5" s="36">
        <v>761.1</v>
      </c>
      <c r="D5" s="36" t="s">
        <v>21</v>
      </c>
      <c r="E5" s="36" t="s">
        <v>139</v>
      </c>
      <c r="F5" s="36">
        <v>452915</v>
      </c>
      <c r="G5" s="36">
        <v>370692</v>
      </c>
      <c r="H5" s="36" t="s">
        <v>50</v>
      </c>
      <c r="I5" s="36" t="s">
        <v>152</v>
      </c>
      <c r="J5" s="37">
        <v>42872</v>
      </c>
      <c r="K5" s="37">
        <v>42872</v>
      </c>
      <c r="L5" s="38">
        <v>18.22</v>
      </c>
      <c r="M5" s="38">
        <v>19.72</v>
      </c>
      <c r="N5" s="38">
        <v>19.84</v>
      </c>
      <c r="O5" s="114" t="s">
        <v>326</v>
      </c>
      <c r="P5" s="39"/>
      <c r="Q5" s="39"/>
      <c r="R5" s="39"/>
      <c r="S5" s="39"/>
      <c r="T5" s="39"/>
      <c r="U5" s="39"/>
      <c r="V5" s="39"/>
      <c r="W5" s="39"/>
      <c r="X5" s="39"/>
      <c r="Y5" s="40" t="s">
        <v>336</v>
      </c>
      <c r="Z5" s="60" t="s">
        <v>295</v>
      </c>
    </row>
    <row r="6" spans="1:26" ht="28.8" x14ac:dyDescent="0.3">
      <c r="A6" s="102" t="s">
        <v>305</v>
      </c>
      <c r="B6" s="102" t="s">
        <v>50</v>
      </c>
      <c r="C6" s="102">
        <v>484.1</v>
      </c>
      <c r="D6" s="102" t="s">
        <v>21</v>
      </c>
      <c r="E6" s="102" t="s">
        <v>139</v>
      </c>
      <c r="F6" s="102">
        <v>442738</v>
      </c>
      <c r="G6" s="102">
        <v>366611</v>
      </c>
      <c r="H6" s="102" t="s">
        <v>50</v>
      </c>
      <c r="I6" s="102" t="s">
        <v>152</v>
      </c>
      <c r="J6" s="103">
        <v>42872</v>
      </c>
      <c r="K6" s="103">
        <v>42872</v>
      </c>
      <c r="L6" s="104">
        <v>11.52</v>
      </c>
      <c r="M6" s="104">
        <v>12.3</v>
      </c>
      <c r="N6" s="104">
        <v>12.65</v>
      </c>
      <c r="O6" s="113" t="s">
        <v>326</v>
      </c>
      <c r="P6" s="105"/>
      <c r="Q6" s="105"/>
      <c r="R6" s="105"/>
      <c r="S6" s="105"/>
      <c r="T6" s="105"/>
      <c r="U6" s="105"/>
      <c r="V6" s="105"/>
      <c r="W6" s="105"/>
      <c r="X6" s="105"/>
      <c r="Y6" s="106" t="s">
        <v>337</v>
      </c>
      <c r="Z6" s="64" t="s">
        <v>306</v>
      </c>
    </row>
    <row r="7" spans="1:26" ht="28.8" x14ac:dyDescent="0.3">
      <c r="A7" s="36" t="s">
        <v>307</v>
      </c>
      <c r="B7" s="36" t="s">
        <v>50</v>
      </c>
      <c r="C7" s="36">
        <v>530.1</v>
      </c>
      <c r="D7" s="36" t="s">
        <v>21</v>
      </c>
      <c r="E7" s="36" t="s">
        <v>139</v>
      </c>
      <c r="F7" s="36">
        <v>444765</v>
      </c>
      <c r="G7" s="36">
        <v>344463</v>
      </c>
      <c r="H7" s="36" t="s">
        <v>50</v>
      </c>
      <c r="I7" s="36" t="s">
        <v>144</v>
      </c>
      <c r="J7" s="37">
        <v>40185</v>
      </c>
      <c r="K7" s="37">
        <v>40185</v>
      </c>
      <c r="L7" s="38">
        <v>7</v>
      </c>
      <c r="M7" s="38">
        <v>13.65</v>
      </c>
      <c r="N7" s="38">
        <v>16.46</v>
      </c>
      <c r="O7" s="114" t="s">
        <v>326</v>
      </c>
      <c r="P7" s="39"/>
      <c r="Q7" s="39">
        <v>77.599999999999994</v>
      </c>
      <c r="R7" s="39"/>
      <c r="S7" s="39"/>
      <c r="T7" s="39">
        <v>8.58</v>
      </c>
      <c r="U7" s="39">
        <v>2462</v>
      </c>
      <c r="V7" s="39">
        <v>252</v>
      </c>
      <c r="W7" s="39">
        <v>485</v>
      </c>
      <c r="X7" s="39">
        <v>6.7</v>
      </c>
      <c r="Y7" s="40" t="s">
        <v>338</v>
      </c>
      <c r="Z7" s="60" t="s">
        <v>308</v>
      </c>
    </row>
    <row r="8" spans="1:26" ht="28.8" x14ac:dyDescent="0.3">
      <c r="A8" s="11" t="s">
        <v>270</v>
      </c>
      <c r="B8" s="11" t="s">
        <v>50</v>
      </c>
      <c r="C8" s="11">
        <v>24.1</v>
      </c>
      <c r="D8" s="11" t="s">
        <v>21</v>
      </c>
      <c r="E8" s="11" t="s">
        <v>271</v>
      </c>
      <c r="F8" s="15">
        <v>443580</v>
      </c>
      <c r="G8" s="15">
        <v>547810</v>
      </c>
      <c r="H8" s="11" t="s">
        <v>50</v>
      </c>
      <c r="I8" s="11" t="s">
        <v>272</v>
      </c>
      <c r="J8" s="17">
        <v>2000</v>
      </c>
      <c r="K8" s="17">
        <v>2000</v>
      </c>
      <c r="L8" s="13">
        <v>13.590909090909088</v>
      </c>
      <c r="M8" s="13">
        <v>18.098570660109182</v>
      </c>
      <c r="N8" s="13">
        <v>23.2</v>
      </c>
      <c r="O8" s="115">
        <f>(N8-L8)/(486.3-108.52)</f>
        <v>2.5435679255362671E-2</v>
      </c>
      <c r="P8" s="14"/>
      <c r="Q8" s="14"/>
      <c r="R8" s="14"/>
      <c r="S8" s="14"/>
      <c r="T8" s="14"/>
      <c r="U8" s="14"/>
      <c r="V8" s="14"/>
      <c r="W8" s="14"/>
      <c r="X8" s="14"/>
      <c r="Y8" s="21" t="s">
        <v>273</v>
      </c>
      <c r="Z8" s="49" t="s">
        <v>274</v>
      </c>
    </row>
    <row r="9" spans="1:26" ht="28.8" x14ac:dyDescent="0.3">
      <c r="A9" s="11" t="s">
        <v>270</v>
      </c>
      <c r="B9" s="11" t="s">
        <v>50</v>
      </c>
      <c r="C9" s="11">
        <v>24.1</v>
      </c>
      <c r="D9" s="11" t="s">
        <v>21</v>
      </c>
      <c r="E9" s="11" t="s">
        <v>271</v>
      </c>
      <c r="F9" s="15">
        <v>443580</v>
      </c>
      <c r="G9" s="15">
        <v>547810</v>
      </c>
      <c r="H9" s="11" t="s">
        <v>50</v>
      </c>
      <c r="I9" s="11" t="s">
        <v>158</v>
      </c>
      <c r="J9" s="17">
        <v>2005</v>
      </c>
      <c r="K9" s="17">
        <v>2005</v>
      </c>
      <c r="L9" s="13">
        <v>11.347200000000001</v>
      </c>
      <c r="M9" s="13">
        <v>16.749225263157882</v>
      </c>
      <c r="N9" s="13">
        <v>23.105700000000002</v>
      </c>
      <c r="O9" s="115" t="s">
        <v>326</v>
      </c>
      <c r="P9" s="14"/>
      <c r="Q9" s="14"/>
      <c r="R9" s="14"/>
      <c r="S9" s="14"/>
      <c r="T9" s="14"/>
      <c r="U9" s="14"/>
      <c r="V9" s="14"/>
      <c r="W9" s="14"/>
      <c r="X9" s="14"/>
      <c r="Y9" s="21" t="s">
        <v>275</v>
      </c>
      <c r="Z9" s="56" t="s">
        <v>274</v>
      </c>
    </row>
    <row r="10" spans="1:26" ht="28.8" x14ac:dyDescent="0.3">
      <c r="A10" s="11" t="s">
        <v>270</v>
      </c>
      <c r="B10" s="11" t="s">
        <v>50</v>
      </c>
      <c r="C10" s="11">
        <v>24.1</v>
      </c>
      <c r="D10" s="11" t="s">
        <v>21</v>
      </c>
      <c r="E10" s="11" t="s">
        <v>271</v>
      </c>
      <c r="F10" s="15">
        <v>443580</v>
      </c>
      <c r="G10" s="15">
        <v>547810</v>
      </c>
      <c r="H10" s="11" t="s">
        <v>50</v>
      </c>
      <c r="I10" s="11" t="s">
        <v>160</v>
      </c>
      <c r="J10" s="17">
        <v>2004</v>
      </c>
      <c r="K10" s="17">
        <v>2004</v>
      </c>
      <c r="L10" s="13">
        <v>11.37125</v>
      </c>
      <c r="M10" s="13">
        <v>16.915341847826088</v>
      </c>
      <c r="N10" s="13">
        <v>23.064</v>
      </c>
      <c r="O10" s="115" t="s">
        <v>326</v>
      </c>
      <c r="P10" s="14"/>
      <c r="Q10" s="14"/>
      <c r="R10" s="14"/>
      <c r="S10" s="14"/>
      <c r="T10" s="14"/>
      <c r="U10" s="14"/>
      <c r="V10" s="14"/>
      <c r="W10" s="14"/>
      <c r="X10" s="14"/>
      <c r="Y10" s="21" t="s">
        <v>276</v>
      </c>
      <c r="Z10" s="56" t="s">
        <v>274</v>
      </c>
    </row>
    <row r="11" spans="1:26" ht="28.8" x14ac:dyDescent="0.3">
      <c r="A11" s="11" t="s">
        <v>270</v>
      </c>
      <c r="B11" s="11" t="s">
        <v>50</v>
      </c>
      <c r="C11" s="11">
        <v>24.1</v>
      </c>
      <c r="D11" s="11" t="s">
        <v>21</v>
      </c>
      <c r="E11" s="11" t="s">
        <v>271</v>
      </c>
      <c r="F11" s="15">
        <v>443580</v>
      </c>
      <c r="G11" s="15">
        <v>547810</v>
      </c>
      <c r="H11" s="11" t="s">
        <v>50</v>
      </c>
      <c r="I11" s="11" t="s">
        <v>156</v>
      </c>
      <c r="J11" s="17">
        <v>2006</v>
      </c>
      <c r="K11" s="17">
        <v>2006</v>
      </c>
      <c r="L11" s="13">
        <v>11.134500000000001</v>
      </c>
      <c r="M11" s="13">
        <v>16.511873305084748</v>
      </c>
      <c r="N11" s="13">
        <v>22.996500000000001</v>
      </c>
      <c r="O11" s="115" t="s">
        <v>326</v>
      </c>
      <c r="P11" s="14"/>
      <c r="Q11" s="14"/>
      <c r="R11" s="14"/>
      <c r="S11" s="14"/>
      <c r="T11" s="14"/>
      <c r="U11" s="14"/>
      <c r="V11" s="14"/>
      <c r="W11" s="14"/>
      <c r="X11" s="14"/>
      <c r="Y11" s="21" t="s">
        <v>315</v>
      </c>
      <c r="Z11" s="56" t="s">
        <v>274</v>
      </c>
    </row>
    <row r="12" spans="1:26" ht="28.8" x14ac:dyDescent="0.3">
      <c r="A12" s="11" t="s">
        <v>270</v>
      </c>
      <c r="B12" s="11" t="s">
        <v>50</v>
      </c>
      <c r="C12" s="11">
        <v>24.1</v>
      </c>
      <c r="D12" s="11" t="s">
        <v>21</v>
      </c>
      <c r="E12" s="11" t="s">
        <v>271</v>
      </c>
      <c r="F12" s="15">
        <v>443580</v>
      </c>
      <c r="G12" s="15">
        <v>547810</v>
      </c>
      <c r="H12" s="11" t="s">
        <v>50</v>
      </c>
      <c r="I12" s="11" t="s">
        <v>277</v>
      </c>
      <c r="J12" s="17">
        <v>2003</v>
      </c>
      <c r="K12" s="17">
        <v>2003</v>
      </c>
      <c r="L12" s="13">
        <v>12.013999999999999</v>
      </c>
      <c r="M12" s="13">
        <v>16.933464442013118</v>
      </c>
      <c r="N12" s="13">
        <v>22.975000000000001</v>
      </c>
      <c r="O12" s="115" t="s">
        <v>326</v>
      </c>
      <c r="P12" s="14"/>
      <c r="Q12" s="14"/>
      <c r="R12" s="14"/>
      <c r="S12" s="14"/>
      <c r="T12" s="14"/>
      <c r="U12" s="14"/>
      <c r="V12" s="14"/>
      <c r="W12" s="14"/>
      <c r="X12" s="14"/>
      <c r="Y12" s="21" t="s">
        <v>278</v>
      </c>
      <c r="Z12" s="56" t="s">
        <v>274</v>
      </c>
    </row>
    <row r="13" spans="1:26" ht="28.8" x14ac:dyDescent="0.3">
      <c r="A13" s="11" t="s">
        <v>270</v>
      </c>
      <c r="B13" s="11" t="s">
        <v>50</v>
      </c>
      <c r="C13" s="11">
        <v>24.1</v>
      </c>
      <c r="D13" s="11" t="s">
        <v>21</v>
      </c>
      <c r="E13" s="11" t="s">
        <v>271</v>
      </c>
      <c r="F13" s="15">
        <v>443580</v>
      </c>
      <c r="G13" s="15">
        <v>547810</v>
      </c>
      <c r="H13" s="11" t="s">
        <v>50</v>
      </c>
      <c r="I13" s="11" t="s">
        <v>154</v>
      </c>
      <c r="J13" s="17">
        <v>2008</v>
      </c>
      <c r="K13" s="17">
        <v>2008</v>
      </c>
      <c r="L13" s="13">
        <v>11.218333333333334</v>
      </c>
      <c r="M13" s="13">
        <v>16.377962987125951</v>
      </c>
      <c r="N13" s="13">
        <v>22.699166666666667</v>
      </c>
      <c r="O13" s="115" t="s">
        <v>326</v>
      </c>
      <c r="P13" s="14"/>
      <c r="Q13" s="14"/>
      <c r="R13" s="14"/>
      <c r="S13" s="14"/>
      <c r="T13" s="14"/>
      <c r="U13" s="14"/>
      <c r="V13" s="14"/>
      <c r="W13" s="14"/>
      <c r="X13" s="14"/>
      <c r="Y13" s="21" t="s">
        <v>316</v>
      </c>
      <c r="Z13" s="49" t="s">
        <v>274</v>
      </c>
    </row>
    <row r="14" spans="1:26" x14ac:dyDescent="0.3">
      <c r="A14" s="36" t="s">
        <v>142</v>
      </c>
      <c r="B14" s="36" t="s">
        <v>143</v>
      </c>
      <c r="C14" s="36">
        <v>11.1</v>
      </c>
      <c r="D14" s="36" t="s">
        <v>21</v>
      </c>
      <c r="E14" s="36" t="s">
        <v>45</v>
      </c>
      <c r="F14" s="36">
        <v>430619</v>
      </c>
      <c r="G14" s="36">
        <v>582281</v>
      </c>
      <c r="H14" s="36" t="s">
        <v>68</v>
      </c>
      <c r="I14" s="36" t="s">
        <v>144</v>
      </c>
      <c r="J14" s="37">
        <v>40310</v>
      </c>
      <c r="K14" s="37">
        <v>40310</v>
      </c>
      <c r="L14" s="38">
        <v>9.1</v>
      </c>
      <c r="M14" s="38">
        <v>12.478306176253483</v>
      </c>
      <c r="N14" s="38">
        <v>15.23</v>
      </c>
      <c r="O14" s="39"/>
      <c r="P14" s="39"/>
      <c r="Q14" s="39"/>
      <c r="R14" s="39"/>
      <c r="S14" s="39"/>
      <c r="T14" s="39"/>
      <c r="U14" s="39"/>
      <c r="V14" s="39"/>
      <c r="W14" s="40"/>
      <c r="X14" s="60"/>
      <c r="Y14" s="40" t="s">
        <v>145</v>
      </c>
      <c r="Z14" s="60"/>
    </row>
    <row r="15" spans="1:26" x14ac:dyDescent="0.3">
      <c r="A15" s="36" t="s">
        <v>142</v>
      </c>
      <c r="B15" s="36" t="s">
        <v>146</v>
      </c>
      <c r="C15" s="36">
        <v>11.2</v>
      </c>
      <c r="D15" s="36" t="s">
        <v>21</v>
      </c>
      <c r="E15" s="36" t="s">
        <v>45</v>
      </c>
      <c r="F15" s="36">
        <v>430496</v>
      </c>
      <c r="G15" s="36">
        <v>582255</v>
      </c>
      <c r="H15" s="36" t="s">
        <v>68</v>
      </c>
      <c r="I15" s="36" t="s">
        <v>144</v>
      </c>
      <c r="J15" s="37">
        <v>40309</v>
      </c>
      <c r="K15" s="37">
        <v>40309</v>
      </c>
      <c r="L15" s="38">
        <v>10.423636363636364</v>
      </c>
      <c r="M15" s="38">
        <v>14.359511351351419</v>
      </c>
      <c r="N15" s="38">
        <v>15.110000000000003</v>
      </c>
      <c r="O15" s="39"/>
      <c r="P15" s="39"/>
      <c r="Q15" s="39"/>
      <c r="R15" s="39"/>
      <c r="S15" s="39"/>
      <c r="T15" s="39"/>
      <c r="U15" s="39"/>
      <c r="V15" s="39"/>
      <c r="W15" s="40"/>
      <c r="X15" s="60"/>
      <c r="Y15" s="40" t="s">
        <v>147</v>
      </c>
      <c r="Z15" s="60"/>
    </row>
    <row r="16" spans="1:26" ht="28.8" x14ac:dyDescent="0.3">
      <c r="A16" s="36" t="s">
        <v>153</v>
      </c>
      <c r="B16" s="36" t="s">
        <v>151</v>
      </c>
      <c r="C16" s="36">
        <v>40.1</v>
      </c>
      <c r="D16" s="36" t="s">
        <v>21</v>
      </c>
      <c r="E16" s="36" t="s">
        <v>45</v>
      </c>
      <c r="F16" s="36">
        <v>444225</v>
      </c>
      <c r="G16" s="36">
        <v>541858</v>
      </c>
      <c r="H16" s="36" t="s">
        <v>68</v>
      </c>
      <c r="I16" s="36" t="s">
        <v>154</v>
      </c>
      <c r="J16" s="39">
        <v>2008</v>
      </c>
      <c r="K16" s="39">
        <v>2008</v>
      </c>
      <c r="L16" s="38">
        <v>12.21</v>
      </c>
      <c r="M16" s="38">
        <v>18.03</v>
      </c>
      <c r="N16" s="38">
        <v>19.5</v>
      </c>
      <c r="O16" s="39"/>
      <c r="P16" s="39"/>
      <c r="Q16" s="39"/>
      <c r="R16" s="39"/>
      <c r="S16" s="39"/>
      <c r="T16" s="39"/>
      <c r="U16" s="39"/>
      <c r="V16" s="39"/>
      <c r="W16" s="40"/>
      <c r="X16" s="60"/>
      <c r="Y16" s="40" t="s">
        <v>155</v>
      </c>
      <c r="Z16" s="60" t="s">
        <v>281</v>
      </c>
    </row>
    <row r="17" spans="1:26" ht="28.8" x14ac:dyDescent="0.3">
      <c r="A17" s="36" t="s">
        <v>153</v>
      </c>
      <c r="B17" s="36" t="s">
        <v>151</v>
      </c>
      <c r="C17" s="36">
        <v>40.1</v>
      </c>
      <c r="D17" s="36" t="s">
        <v>21</v>
      </c>
      <c r="E17" s="36" t="s">
        <v>45</v>
      </c>
      <c r="F17" s="36">
        <v>444225</v>
      </c>
      <c r="G17" s="36">
        <v>541858</v>
      </c>
      <c r="H17" s="36" t="s">
        <v>68</v>
      </c>
      <c r="I17" s="36" t="s">
        <v>156</v>
      </c>
      <c r="J17" s="39">
        <v>2006</v>
      </c>
      <c r="K17" s="39">
        <v>2006</v>
      </c>
      <c r="L17" s="38">
        <v>16.2</v>
      </c>
      <c r="M17" s="38">
        <v>17.239999999999998</v>
      </c>
      <c r="N17" s="38">
        <v>19.010000000000002</v>
      </c>
      <c r="O17" s="39"/>
      <c r="P17" s="39"/>
      <c r="Q17" s="39"/>
      <c r="R17" s="39"/>
      <c r="S17" s="39"/>
      <c r="T17" s="39"/>
      <c r="U17" s="39"/>
      <c r="V17" s="39"/>
      <c r="W17" s="40"/>
      <c r="X17" s="60"/>
      <c r="Y17" s="40" t="s">
        <v>157</v>
      </c>
      <c r="Z17" s="60" t="s">
        <v>281</v>
      </c>
    </row>
    <row r="18" spans="1:26" ht="28.8" x14ac:dyDescent="0.3">
      <c r="A18" s="36" t="s">
        <v>153</v>
      </c>
      <c r="B18" s="36" t="s">
        <v>151</v>
      </c>
      <c r="C18" s="36">
        <v>40.1</v>
      </c>
      <c r="D18" s="36" t="s">
        <v>21</v>
      </c>
      <c r="E18" s="36" t="s">
        <v>45</v>
      </c>
      <c r="F18" s="36">
        <v>444225</v>
      </c>
      <c r="G18" s="36">
        <v>541858</v>
      </c>
      <c r="H18" s="36" t="s">
        <v>68</v>
      </c>
      <c r="I18" s="36" t="s">
        <v>158</v>
      </c>
      <c r="J18" s="39">
        <v>2005</v>
      </c>
      <c r="K18" s="39">
        <v>2005</v>
      </c>
      <c r="L18" s="38">
        <v>14.8</v>
      </c>
      <c r="M18" s="38">
        <v>16.73</v>
      </c>
      <c r="N18" s="38">
        <v>18.57</v>
      </c>
      <c r="O18" s="39"/>
      <c r="P18" s="39"/>
      <c r="Q18" s="39"/>
      <c r="R18" s="39"/>
      <c r="S18" s="39"/>
      <c r="T18" s="39"/>
      <c r="U18" s="39"/>
      <c r="V18" s="39"/>
      <c r="W18" s="40"/>
      <c r="X18" s="60"/>
      <c r="Y18" s="40" t="s">
        <v>159</v>
      </c>
      <c r="Z18" s="60" t="s">
        <v>281</v>
      </c>
    </row>
    <row r="19" spans="1:26" ht="28.8" x14ac:dyDescent="0.3">
      <c r="A19" s="36" t="s">
        <v>153</v>
      </c>
      <c r="B19" s="36" t="s">
        <v>151</v>
      </c>
      <c r="C19" s="36">
        <v>40.1</v>
      </c>
      <c r="D19" s="36" t="s">
        <v>21</v>
      </c>
      <c r="E19" s="36" t="s">
        <v>45</v>
      </c>
      <c r="F19" s="36">
        <v>444225</v>
      </c>
      <c r="G19" s="36">
        <v>541858</v>
      </c>
      <c r="H19" s="36" t="s">
        <v>68</v>
      </c>
      <c r="I19" s="36" t="s">
        <v>160</v>
      </c>
      <c r="J19" s="39">
        <v>2004</v>
      </c>
      <c r="K19" s="39">
        <v>2004</v>
      </c>
      <c r="L19" s="38">
        <v>13.87</v>
      </c>
      <c r="M19" s="38">
        <v>15.98</v>
      </c>
      <c r="N19" s="38">
        <v>16.989999999999998</v>
      </c>
      <c r="O19" s="39"/>
      <c r="P19" s="39"/>
      <c r="Q19" s="39"/>
      <c r="R19" s="39"/>
      <c r="S19" s="39"/>
      <c r="T19" s="39"/>
      <c r="U19" s="39"/>
      <c r="V19" s="39"/>
      <c r="W19" s="40"/>
      <c r="X19" s="60"/>
      <c r="Y19" s="40" t="s">
        <v>161</v>
      </c>
      <c r="Z19" s="60" t="s">
        <v>281</v>
      </c>
    </row>
    <row r="20" spans="1:26" ht="28.8" x14ac:dyDescent="0.3">
      <c r="A20" s="36" t="s">
        <v>153</v>
      </c>
      <c r="B20" s="36" t="s">
        <v>151</v>
      </c>
      <c r="C20" s="36">
        <v>40.1</v>
      </c>
      <c r="D20" s="36" t="s">
        <v>21</v>
      </c>
      <c r="E20" s="36" t="s">
        <v>45</v>
      </c>
      <c r="F20" s="36">
        <v>444225</v>
      </c>
      <c r="G20" s="36">
        <v>541858</v>
      </c>
      <c r="H20" s="36" t="s">
        <v>68</v>
      </c>
      <c r="I20" s="36" t="s">
        <v>162</v>
      </c>
      <c r="J20" s="37">
        <v>37956</v>
      </c>
      <c r="K20" s="37">
        <v>37956</v>
      </c>
      <c r="L20" s="38">
        <v>12.97</v>
      </c>
      <c r="M20" s="38">
        <v>14.74</v>
      </c>
      <c r="N20" s="38">
        <v>18.210999999999999</v>
      </c>
      <c r="O20" s="39"/>
      <c r="P20" s="39"/>
      <c r="Q20" s="39"/>
      <c r="R20" s="39"/>
      <c r="S20" s="39"/>
      <c r="T20" s="39"/>
      <c r="U20" s="39"/>
      <c r="V20" s="39"/>
      <c r="W20" s="40"/>
      <c r="X20" s="60"/>
      <c r="Y20" s="40" t="s">
        <v>163</v>
      </c>
      <c r="Z20" s="60" t="s">
        <v>281</v>
      </c>
    </row>
    <row r="21" spans="1:26" ht="28.8" x14ac:dyDescent="0.3">
      <c r="A21" s="36" t="s">
        <v>153</v>
      </c>
      <c r="B21" s="36" t="s">
        <v>151</v>
      </c>
      <c r="C21" s="36">
        <v>40.1</v>
      </c>
      <c r="D21" s="36" t="s">
        <v>21</v>
      </c>
      <c r="E21" s="36" t="s">
        <v>45</v>
      </c>
      <c r="F21" s="36">
        <v>444225</v>
      </c>
      <c r="G21" s="36">
        <v>541858</v>
      </c>
      <c r="H21" s="36" t="s">
        <v>68</v>
      </c>
      <c r="I21" s="36" t="s">
        <v>164</v>
      </c>
      <c r="J21" s="37">
        <v>37865</v>
      </c>
      <c r="K21" s="37">
        <v>37865</v>
      </c>
      <c r="L21" s="38">
        <v>10.84</v>
      </c>
      <c r="M21" s="38">
        <v>13.77</v>
      </c>
      <c r="N21" s="38">
        <v>18.13</v>
      </c>
      <c r="O21" s="39"/>
      <c r="P21" s="39"/>
      <c r="Q21" s="39"/>
      <c r="R21" s="39"/>
      <c r="S21" s="39"/>
      <c r="T21" s="39"/>
      <c r="U21" s="39"/>
      <c r="V21" s="39"/>
      <c r="W21" s="40"/>
      <c r="X21" s="60"/>
      <c r="Y21" s="40" t="s">
        <v>165</v>
      </c>
      <c r="Z21" s="60" t="s">
        <v>281</v>
      </c>
    </row>
    <row r="22" spans="1:26" ht="28.8" x14ac:dyDescent="0.3">
      <c r="A22" s="36" t="s">
        <v>299</v>
      </c>
      <c r="B22" s="36" t="s">
        <v>50</v>
      </c>
      <c r="C22" s="36">
        <v>708.1</v>
      </c>
      <c r="D22" s="36" t="s">
        <v>21</v>
      </c>
      <c r="E22" s="36" t="s">
        <v>45</v>
      </c>
      <c r="F22" s="36">
        <v>429829</v>
      </c>
      <c r="G22" s="36">
        <v>590469</v>
      </c>
      <c r="H22" s="36" t="s">
        <v>50</v>
      </c>
      <c r="I22" s="36" t="s">
        <v>144</v>
      </c>
      <c r="J22" s="37">
        <v>40386</v>
      </c>
      <c r="K22" s="37">
        <v>40386</v>
      </c>
      <c r="L22" s="38">
        <v>12.15</v>
      </c>
      <c r="M22" s="38">
        <v>13.11</v>
      </c>
      <c r="N22" s="38">
        <v>16.63</v>
      </c>
      <c r="O22" s="114" t="s">
        <v>326</v>
      </c>
      <c r="P22" s="39"/>
      <c r="Q22" s="39">
        <v>106.3</v>
      </c>
      <c r="R22" s="39"/>
      <c r="S22" s="39"/>
      <c r="T22" s="39"/>
      <c r="U22" s="39"/>
      <c r="V22" s="39"/>
      <c r="W22" s="39"/>
      <c r="X22" s="39"/>
      <c r="Y22" s="40" t="s">
        <v>300</v>
      </c>
      <c r="Z22" s="60" t="s">
        <v>301</v>
      </c>
    </row>
    <row r="23" spans="1:26" ht="28.8" x14ac:dyDescent="0.3">
      <c r="A23" s="5" t="s">
        <v>108</v>
      </c>
      <c r="B23" s="5" t="s">
        <v>109</v>
      </c>
      <c r="C23" s="5">
        <v>787.1</v>
      </c>
      <c r="D23" s="5" t="s">
        <v>21</v>
      </c>
      <c r="E23" s="5" t="s">
        <v>38</v>
      </c>
      <c r="F23" s="5">
        <v>334193</v>
      </c>
      <c r="G23" s="5">
        <v>665977</v>
      </c>
      <c r="H23" s="5" t="s">
        <v>103</v>
      </c>
      <c r="I23" s="5" t="s">
        <v>317</v>
      </c>
      <c r="J23" s="8">
        <v>42460</v>
      </c>
      <c r="K23" s="8">
        <v>42460</v>
      </c>
      <c r="L23" s="9">
        <v>9.64</v>
      </c>
      <c r="M23" s="9">
        <v>11.06</v>
      </c>
      <c r="N23" s="9">
        <v>14.26</v>
      </c>
      <c r="O23" s="116">
        <f>(N23-L23)/(170.79-19.55)</f>
        <v>3.0547474213171118E-2</v>
      </c>
      <c r="P23" s="10"/>
      <c r="Q23" s="10"/>
      <c r="R23" s="10"/>
      <c r="S23" s="10"/>
      <c r="T23" s="10"/>
      <c r="U23" s="10"/>
      <c r="V23" s="10"/>
      <c r="W23" s="10"/>
      <c r="X23" s="10"/>
      <c r="Y23" s="20" t="s">
        <v>341</v>
      </c>
      <c r="Z23" s="22" t="s">
        <v>228</v>
      </c>
    </row>
    <row r="24" spans="1:26" ht="28.8" x14ac:dyDescent="0.3">
      <c r="A24" s="5" t="s">
        <v>108</v>
      </c>
      <c r="B24" s="5" t="s">
        <v>109</v>
      </c>
      <c r="C24" s="5">
        <v>787.1</v>
      </c>
      <c r="D24" s="5" t="s">
        <v>21</v>
      </c>
      <c r="E24" s="5" t="s">
        <v>38</v>
      </c>
      <c r="F24" s="5">
        <v>334193</v>
      </c>
      <c r="G24" s="5">
        <v>665977</v>
      </c>
      <c r="H24" s="5" t="s">
        <v>103</v>
      </c>
      <c r="I24" s="5" t="s">
        <v>110</v>
      </c>
      <c r="J24" s="8">
        <v>43657</v>
      </c>
      <c r="K24" s="8">
        <v>43657</v>
      </c>
      <c r="L24" s="9">
        <v>9.76</v>
      </c>
      <c r="M24" s="9">
        <v>11.4</v>
      </c>
      <c r="N24" s="9">
        <v>14.9</v>
      </c>
      <c r="O24" s="116">
        <f>(N24-L24)/(229.2-70.33)</f>
        <v>3.2353496569522251E-2</v>
      </c>
      <c r="P24" s="10"/>
      <c r="Q24" s="10"/>
      <c r="R24" s="10"/>
      <c r="S24" s="10"/>
      <c r="T24" s="10"/>
      <c r="U24" s="10"/>
      <c r="V24" s="10"/>
      <c r="W24" s="10"/>
      <c r="X24" s="10"/>
      <c r="Y24" s="20" t="s">
        <v>342</v>
      </c>
      <c r="Z24" s="22" t="s">
        <v>228</v>
      </c>
    </row>
    <row r="25" spans="1:26" ht="28.8" x14ac:dyDescent="0.3">
      <c r="A25" s="5" t="s">
        <v>148</v>
      </c>
      <c r="B25" s="5" t="s">
        <v>149</v>
      </c>
      <c r="C25" s="48">
        <v>432.1</v>
      </c>
      <c r="D25" s="5" t="s">
        <v>21</v>
      </c>
      <c r="E25" s="5" t="s">
        <v>38</v>
      </c>
      <c r="F25" s="5">
        <v>327269</v>
      </c>
      <c r="G25" s="5">
        <v>665076</v>
      </c>
      <c r="H25" s="5" t="s">
        <v>103</v>
      </c>
      <c r="I25" s="5" t="s">
        <v>110</v>
      </c>
      <c r="J25" s="8">
        <v>43656</v>
      </c>
      <c r="K25" s="8">
        <v>43656</v>
      </c>
      <c r="L25" s="13">
        <v>16.5</v>
      </c>
      <c r="M25" s="13">
        <v>17.010000000000002</v>
      </c>
      <c r="N25" s="13">
        <v>17.36</v>
      </c>
      <c r="O25" s="115">
        <f>(N25-L25)/(610-114)</f>
        <v>1.7338709677419343E-3</v>
      </c>
      <c r="P25" s="10"/>
      <c r="Q25" s="10">
        <v>113.54</v>
      </c>
      <c r="R25" s="10"/>
      <c r="S25" s="10"/>
      <c r="T25" s="10"/>
      <c r="U25" s="10"/>
      <c r="V25" s="10"/>
      <c r="W25" s="10"/>
      <c r="X25" s="10"/>
      <c r="Y25" s="20" t="s">
        <v>344</v>
      </c>
      <c r="Z25" s="66" t="s">
        <v>257</v>
      </c>
    </row>
    <row r="27" spans="1:26" x14ac:dyDescent="0.3">
      <c r="A27" s="48" t="s">
        <v>343</v>
      </c>
    </row>
    <row r="28" spans="1:26" x14ac:dyDescent="0.3">
      <c r="A28" s="28" t="s">
        <v>264</v>
      </c>
      <c r="B28" s="28" t="s">
        <v>351</v>
      </c>
      <c r="C28" s="124"/>
      <c r="D28" s="124"/>
      <c r="E28" s="124"/>
      <c r="F28" s="124"/>
      <c r="G28" s="124"/>
      <c r="H28" s="28" t="s">
        <v>50</v>
      </c>
      <c r="I28" s="124">
        <v>2009</v>
      </c>
      <c r="J28" s="124"/>
      <c r="K28" s="124"/>
      <c r="L28" s="124">
        <v>15.18</v>
      </c>
      <c r="M28" s="124"/>
      <c r="N28" s="124">
        <v>16.89</v>
      </c>
      <c r="O28" s="125">
        <f>(N28-L28)/(432-95)</f>
        <v>5.0741839762611304E-3</v>
      </c>
      <c r="P28" s="124"/>
      <c r="Q28" s="124"/>
      <c r="R28" s="124">
        <v>-95.16</v>
      </c>
      <c r="S28" s="124"/>
      <c r="T28" s="124"/>
      <c r="U28" s="124"/>
      <c r="V28" s="124"/>
      <c r="W28" s="124"/>
      <c r="X28" s="124"/>
      <c r="Y28" s="124" t="s">
        <v>352</v>
      </c>
    </row>
    <row r="29" spans="1:26" s="122" customFormat="1" x14ac:dyDescent="0.3">
      <c r="A29" s="70"/>
      <c r="B29" s="70"/>
      <c r="F29" s="122" t="s">
        <v>368</v>
      </c>
      <c r="H29" s="70"/>
      <c r="O29" s="123"/>
    </row>
    <row r="30" spans="1:26" x14ac:dyDescent="0.3">
      <c r="E30" t="str">
        <f>E2</f>
        <v>East Midlands</v>
      </c>
      <c r="F30" s="74">
        <f>AVERAGE(M2:M7)</f>
        <v>15.885</v>
      </c>
      <c r="G30">
        <f>STDEV(M2:M7)</f>
        <v>2.9201832134302719</v>
      </c>
    </row>
    <row r="31" spans="1:26" x14ac:dyDescent="0.3">
      <c r="E31" t="str">
        <f>E8</f>
        <v>East of Wear</v>
      </c>
      <c r="F31" s="74">
        <f>AVERAGE(M8:M13)</f>
        <v>16.931073084219495</v>
      </c>
      <c r="G31">
        <f>STDEV(M7:M13)</f>
        <v>1.3604871765302617</v>
      </c>
    </row>
    <row r="32" spans="1:26" x14ac:dyDescent="0.3">
      <c r="E32" t="str">
        <f>E22</f>
        <v>North East</v>
      </c>
      <c r="F32" s="74">
        <f>AVERAGE(M14:M22)</f>
        <v>15.15975750306721</v>
      </c>
      <c r="G32">
        <f>STDEV(M14:M22)</f>
        <v>1.9314458092221027</v>
      </c>
    </row>
    <row r="33" spans="5:7" x14ac:dyDescent="0.3">
      <c r="E33" t="str">
        <f>E24</f>
        <v>Scotland</v>
      </c>
      <c r="F33" s="74">
        <f>AVERAGE(M23:M25)</f>
        <v>13.156666666666666</v>
      </c>
      <c r="G33">
        <f>STDEV(M23:M25)</f>
        <v>3.3414118772359362</v>
      </c>
    </row>
    <row r="35" spans="5:7" x14ac:dyDescent="0.3">
      <c r="E35" t="s">
        <v>345</v>
      </c>
      <c r="F35" s="117">
        <f>AVERAGE(O2,O3,O4,O8,O23,O24,O25, O28)</f>
        <v>1.5465533760667276E-2</v>
      </c>
    </row>
    <row r="36" spans="5:7" x14ac:dyDescent="0.3">
      <c r="E36" t="s">
        <v>356</v>
      </c>
      <c r="F36" s="74">
        <f>AVERAGE(M2:M25)</f>
        <v>15.53351066803841</v>
      </c>
      <c r="G36">
        <f>STDEV(M2:M25)</f>
        <v>2.353120494743195</v>
      </c>
    </row>
  </sheetData>
  <sortState xmlns:xlrd2="http://schemas.microsoft.com/office/spreadsheetml/2017/richdata2" ref="A2:X29">
    <sortCondition ref="E1"/>
  </sortState>
  <hyperlinks>
    <hyperlink ref="Z25" r:id="rId1" xr:uid="{00000000-0004-0000-0400-000000000000}"/>
    <hyperlink ref="Z13" r:id="rId2" xr:uid="{00000000-0004-0000-0400-000001000000}"/>
    <hyperlink ref="Z8" r:id="rId3" xr:uid="{00000000-0004-0000-0400-000002000000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6"/>
  <sheetViews>
    <sheetView zoomScale="35" zoomScaleNormal="70" workbookViewId="0">
      <selection activeCell="H22" sqref="H22"/>
    </sheetView>
  </sheetViews>
  <sheetFormatPr baseColWidth="10" defaultColWidth="8.88671875" defaultRowHeight="14.4" x14ac:dyDescent="0.3"/>
  <cols>
    <col min="1" max="1" width="16.6640625" bestFit="1" customWidth="1"/>
    <col min="2" max="2" width="35.88671875" customWidth="1"/>
    <col min="5" max="5" width="15.109375" customWidth="1"/>
    <col min="8" max="8" width="46.33203125" customWidth="1"/>
    <col min="9" max="9" width="27" bestFit="1" customWidth="1"/>
    <col min="10" max="10" width="14.6640625" customWidth="1"/>
    <col min="11" max="11" width="16.88671875" customWidth="1"/>
    <col min="23" max="23" width="73.6640625" customWidth="1"/>
    <col min="24" max="24" width="99.554687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x14ac:dyDescent="0.3">
      <c r="A2" t="s">
        <v>31</v>
      </c>
    </row>
    <row r="3" spans="1:24" ht="28.8" x14ac:dyDescent="0.3">
      <c r="A3" s="11" t="s">
        <v>197</v>
      </c>
      <c r="B3" s="11" t="s">
        <v>198</v>
      </c>
      <c r="C3" s="11">
        <v>328.4</v>
      </c>
      <c r="D3" s="11" t="s">
        <v>21</v>
      </c>
      <c r="E3" s="11" t="s">
        <v>32</v>
      </c>
      <c r="F3" s="15">
        <v>359640</v>
      </c>
      <c r="G3" s="15">
        <v>407120</v>
      </c>
      <c r="H3" s="11" t="s">
        <v>68</v>
      </c>
      <c r="I3" s="11" t="s">
        <v>29</v>
      </c>
      <c r="J3" s="12">
        <v>40794</v>
      </c>
      <c r="K3" s="12">
        <v>40794</v>
      </c>
      <c r="L3" s="13">
        <v>11.78</v>
      </c>
      <c r="M3" s="13">
        <v>11.94</v>
      </c>
      <c r="N3" s="13">
        <v>12.71</v>
      </c>
      <c r="O3" s="14"/>
      <c r="P3" s="14"/>
      <c r="Q3" s="14"/>
      <c r="R3" s="14"/>
      <c r="S3" s="14"/>
      <c r="T3" s="14"/>
      <c r="U3" s="14"/>
      <c r="V3" s="14">
        <v>6.6</v>
      </c>
      <c r="W3" s="21"/>
      <c r="X3" s="56" t="s">
        <v>172</v>
      </c>
    </row>
    <row r="4" spans="1:24" ht="28.8" x14ac:dyDescent="0.3">
      <c r="A4" s="5" t="s">
        <v>19</v>
      </c>
      <c r="B4" s="5" t="s">
        <v>20</v>
      </c>
      <c r="C4" s="6">
        <v>500.1</v>
      </c>
      <c r="D4" s="5" t="s">
        <v>21</v>
      </c>
      <c r="E4" s="5" t="s">
        <v>22</v>
      </c>
      <c r="F4" s="7">
        <v>443608</v>
      </c>
      <c r="G4" s="7">
        <v>357743</v>
      </c>
      <c r="H4" s="5" t="s">
        <v>23</v>
      </c>
      <c r="I4" s="5" t="s">
        <v>24</v>
      </c>
      <c r="J4" s="8">
        <v>43256</v>
      </c>
      <c r="K4" s="8">
        <v>43661</v>
      </c>
      <c r="L4" s="9">
        <v>7</v>
      </c>
      <c r="M4" s="9">
        <v>14.2</v>
      </c>
      <c r="N4" s="9">
        <v>23.1</v>
      </c>
      <c r="O4" s="10"/>
      <c r="P4" s="10"/>
      <c r="Q4" s="10">
        <v>0.5</v>
      </c>
      <c r="R4" s="10"/>
      <c r="S4" s="10"/>
      <c r="T4" s="10"/>
      <c r="U4" s="10"/>
      <c r="V4" s="10"/>
      <c r="W4" s="20" t="s">
        <v>195</v>
      </c>
      <c r="X4" s="22" t="s">
        <v>196</v>
      </c>
    </row>
    <row r="5" spans="1:24" x14ac:dyDescent="0.3">
      <c r="A5" s="5" t="s">
        <v>214</v>
      </c>
      <c r="B5" s="5" t="s">
        <v>215</v>
      </c>
      <c r="C5" s="5">
        <v>527.1</v>
      </c>
      <c r="D5" s="5" t="s">
        <v>21</v>
      </c>
      <c r="E5" s="5" t="s">
        <v>216</v>
      </c>
      <c r="F5" s="5">
        <v>310290</v>
      </c>
      <c r="G5" s="5">
        <v>199020</v>
      </c>
      <c r="H5" s="5" t="s">
        <v>68</v>
      </c>
      <c r="I5" s="5" t="s">
        <v>69</v>
      </c>
      <c r="J5" s="8">
        <v>42514</v>
      </c>
      <c r="K5" s="8">
        <v>43616.528402777774</v>
      </c>
      <c r="L5" s="13">
        <v>9.08</v>
      </c>
      <c r="M5" s="13">
        <v>11.92921366889238</v>
      </c>
      <c r="N5" s="13">
        <v>19.05</v>
      </c>
      <c r="O5" s="10"/>
      <c r="P5" s="10"/>
      <c r="Q5" s="10"/>
      <c r="R5" s="10"/>
      <c r="S5" s="10"/>
      <c r="T5" s="10"/>
      <c r="U5" s="10"/>
      <c r="V5" s="10"/>
      <c r="W5" s="21" t="s">
        <v>217</v>
      </c>
      <c r="X5" s="22" t="s">
        <v>218</v>
      </c>
    </row>
    <row r="7" spans="1:24" x14ac:dyDescent="0.3">
      <c r="A7" t="s">
        <v>92</v>
      </c>
    </row>
    <row r="8" spans="1:24" s="50" customFormat="1" x14ac:dyDescent="0.3">
      <c r="A8" s="5" t="s">
        <v>93</v>
      </c>
      <c r="B8" s="5" t="s">
        <v>94</v>
      </c>
      <c r="C8" s="5">
        <v>656.1</v>
      </c>
      <c r="D8" s="5" t="s">
        <v>21</v>
      </c>
      <c r="E8" s="5" t="s">
        <v>38</v>
      </c>
      <c r="F8" s="5">
        <v>341785</v>
      </c>
      <c r="G8" s="5">
        <v>674804</v>
      </c>
      <c r="H8" s="22" t="s">
        <v>23</v>
      </c>
      <c r="I8" s="5" t="s">
        <v>95</v>
      </c>
      <c r="J8" s="8">
        <v>43195</v>
      </c>
      <c r="K8" s="8">
        <v>43679</v>
      </c>
      <c r="L8" s="9">
        <v>10.270000457763672</v>
      </c>
      <c r="M8" s="9">
        <v>11.537492957488753</v>
      </c>
      <c r="N8" s="9">
        <v>12.010000228881836</v>
      </c>
      <c r="O8" s="10"/>
      <c r="P8" s="10"/>
      <c r="Q8" s="10"/>
      <c r="R8" s="10"/>
      <c r="S8" s="10"/>
      <c r="T8" s="10"/>
      <c r="U8" s="10"/>
      <c r="V8" s="10"/>
      <c r="W8" s="20"/>
      <c r="X8" s="22" t="s">
        <v>223</v>
      </c>
    </row>
    <row r="9" spans="1:24" s="50" customFormat="1" ht="16.5" customHeight="1" x14ac:dyDescent="0.3">
      <c r="A9" s="11" t="s">
        <v>93</v>
      </c>
      <c r="B9" s="11" t="s">
        <v>96</v>
      </c>
      <c r="C9" s="11">
        <v>656.4</v>
      </c>
      <c r="D9" s="11" t="s">
        <v>21</v>
      </c>
      <c r="E9" s="11" t="s">
        <v>38</v>
      </c>
      <c r="F9" s="15">
        <v>341622</v>
      </c>
      <c r="G9" s="15">
        <v>674753</v>
      </c>
      <c r="H9" s="11" t="s">
        <v>23</v>
      </c>
      <c r="I9" s="11" t="s">
        <v>57</v>
      </c>
      <c r="J9" s="12">
        <v>40864</v>
      </c>
      <c r="K9" s="12">
        <v>41130</v>
      </c>
      <c r="L9" s="13">
        <v>10.74</v>
      </c>
      <c r="M9" s="13">
        <v>11.576265277342831</v>
      </c>
      <c r="N9" s="13">
        <v>14.073</v>
      </c>
      <c r="O9" s="14"/>
      <c r="P9" s="14"/>
      <c r="Q9" s="14"/>
      <c r="R9" s="14"/>
      <c r="S9" s="14"/>
      <c r="T9" s="14"/>
      <c r="U9" s="14"/>
      <c r="V9" s="14"/>
      <c r="W9" s="21"/>
      <c r="X9" s="56" t="s">
        <v>224</v>
      </c>
    </row>
    <row r="10" spans="1:24" s="50" customFormat="1" x14ac:dyDescent="0.3">
      <c r="A10" s="24" t="s">
        <v>98</v>
      </c>
      <c r="B10" s="24" t="s">
        <v>92</v>
      </c>
      <c r="C10" s="24">
        <v>407.1</v>
      </c>
      <c r="D10" s="24" t="s">
        <v>21</v>
      </c>
      <c r="E10" s="24" t="s">
        <v>99</v>
      </c>
      <c r="F10" s="24">
        <v>427952</v>
      </c>
      <c r="G10" s="24">
        <v>319076</v>
      </c>
      <c r="H10" s="24" t="s">
        <v>92</v>
      </c>
      <c r="I10" s="24" t="s">
        <v>100</v>
      </c>
      <c r="J10" s="12">
        <v>40172</v>
      </c>
      <c r="K10" s="12">
        <v>40206</v>
      </c>
      <c r="L10" s="25">
        <v>9.6</v>
      </c>
      <c r="M10" s="25">
        <v>12.48</v>
      </c>
      <c r="N10" s="25">
        <v>14.4</v>
      </c>
      <c r="O10" s="26"/>
      <c r="P10" s="26"/>
      <c r="Q10" s="26"/>
      <c r="R10" s="26">
        <v>34.284999999999997</v>
      </c>
      <c r="S10" s="26">
        <v>18431.47</v>
      </c>
      <c r="T10" s="26"/>
      <c r="U10" s="26"/>
      <c r="V10" s="26">
        <v>6.5439999999999996</v>
      </c>
      <c r="W10" s="27" t="s">
        <v>101</v>
      </c>
      <c r="X10" s="56" t="s">
        <v>226</v>
      </c>
    </row>
    <row r="11" spans="1:24" s="50" customFormat="1" ht="28.8" x14ac:dyDescent="0.3">
      <c r="A11" s="11" t="s">
        <v>104</v>
      </c>
      <c r="B11" s="11" t="s">
        <v>105</v>
      </c>
      <c r="C11" s="11">
        <v>682.1</v>
      </c>
      <c r="D11" s="11" t="s">
        <v>21</v>
      </c>
      <c r="E11" s="11" t="s">
        <v>106</v>
      </c>
      <c r="F11" s="15">
        <v>403552</v>
      </c>
      <c r="G11" s="15">
        <v>312589</v>
      </c>
      <c r="H11" s="11" t="s">
        <v>23</v>
      </c>
      <c r="I11" s="11" t="s">
        <v>107</v>
      </c>
      <c r="J11" s="12">
        <v>43000</v>
      </c>
      <c r="K11" s="12">
        <v>43688</v>
      </c>
      <c r="L11" s="13">
        <v>15.9700002670288</v>
      </c>
      <c r="M11" s="13">
        <v>17.066952628326082</v>
      </c>
      <c r="N11" s="13">
        <v>17.139999389648398</v>
      </c>
      <c r="O11" s="14"/>
      <c r="P11" s="14"/>
      <c r="Q11" s="14"/>
      <c r="R11" s="14"/>
      <c r="S11" s="14"/>
      <c r="T11" s="14"/>
      <c r="U11" s="14"/>
      <c r="V11" s="14"/>
      <c r="W11" s="21"/>
      <c r="X11" s="49" t="s">
        <v>227</v>
      </c>
    </row>
    <row r="12" spans="1:24" s="50" customFormat="1" ht="28.8" x14ac:dyDescent="0.3">
      <c r="A12" s="29" t="s">
        <v>127</v>
      </c>
      <c r="B12" s="29" t="s">
        <v>126</v>
      </c>
      <c r="C12" s="29">
        <v>444.1</v>
      </c>
      <c r="D12" s="29" t="s">
        <v>21</v>
      </c>
      <c r="E12" s="29" t="s">
        <v>27</v>
      </c>
      <c r="F12" s="29">
        <v>321951</v>
      </c>
      <c r="G12" s="29">
        <v>203548</v>
      </c>
      <c r="H12" s="29" t="s">
        <v>68</v>
      </c>
      <c r="I12" s="29" t="s">
        <v>24</v>
      </c>
      <c r="J12" s="34">
        <v>42690</v>
      </c>
      <c r="K12" s="34">
        <v>43010</v>
      </c>
      <c r="L12" s="35">
        <v>14.800000190734863</v>
      </c>
      <c r="M12" s="35">
        <v>17.247919481225381</v>
      </c>
      <c r="N12" s="35">
        <v>18.200000762939453</v>
      </c>
      <c r="O12" s="32"/>
      <c r="P12" s="32">
        <v>29.95</v>
      </c>
      <c r="Q12" s="32"/>
      <c r="R12" s="32"/>
      <c r="S12" s="32"/>
      <c r="T12" s="32"/>
      <c r="U12" s="32"/>
      <c r="V12" s="32"/>
      <c r="W12" s="33" t="s">
        <v>128</v>
      </c>
      <c r="X12" s="61" t="s">
        <v>238</v>
      </c>
    </row>
    <row r="15" spans="1:24" x14ac:dyDescent="0.3">
      <c r="A15" t="s">
        <v>243</v>
      </c>
    </row>
    <row r="16" spans="1:24" x14ac:dyDescent="0.3">
      <c r="A16" s="11" t="s">
        <v>19</v>
      </c>
      <c r="B16" s="11" t="s">
        <v>140</v>
      </c>
      <c r="C16" s="11">
        <v>500.1</v>
      </c>
      <c r="D16" s="11" t="s">
        <v>21</v>
      </c>
      <c r="E16" s="11" t="s">
        <v>22</v>
      </c>
      <c r="F16" s="11">
        <v>443608</v>
      </c>
      <c r="G16" s="11">
        <v>357743</v>
      </c>
      <c r="H16" s="11" t="s">
        <v>23</v>
      </c>
      <c r="I16" s="11" t="s">
        <v>24</v>
      </c>
      <c r="J16" s="12">
        <v>43692</v>
      </c>
      <c r="K16" s="12">
        <v>43738</v>
      </c>
      <c r="L16" s="13">
        <v>17</v>
      </c>
      <c r="M16" s="13">
        <v>17.096959062559844</v>
      </c>
      <c r="N16" s="13">
        <v>17.100000381469727</v>
      </c>
      <c r="O16" s="14"/>
      <c r="P16" s="14"/>
      <c r="Q16" s="14" t="s">
        <v>141</v>
      </c>
      <c r="R16" s="14"/>
      <c r="S16" s="14"/>
      <c r="T16" s="14"/>
      <c r="U16" s="14"/>
      <c r="V16" s="14"/>
      <c r="W16" s="21"/>
    </row>
    <row r="17" spans="1:24" x14ac:dyDescent="0.3">
      <c r="A17" s="29" t="s">
        <v>142</v>
      </c>
      <c r="B17" s="29" t="s">
        <v>143</v>
      </c>
      <c r="C17" s="29">
        <v>11.1</v>
      </c>
      <c r="D17" s="29" t="s">
        <v>21</v>
      </c>
      <c r="E17" s="29" t="s">
        <v>45</v>
      </c>
      <c r="F17" s="29">
        <v>430619</v>
      </c>
      <c r="G17" s="29">
        <v>582281</v>
      </c>
      <c r="H17" s="29" t="s">
        <v>68</v>
      </c>
      <c r="I17" s="29" t="s">
        <v>60</v>
      </c>
      <c r="J17" s="30">
        <v>42619</v>
      </c>
      <c r="K17" s="30">
        <v>42838</v>
      </c>
      <c r="L17" s="31">
        <v>13.11</v>
      </c>
      <c r="M17" s="31">
        <v>13.545450000000001</v>
      </c>
      <c r="N17" s="31">
        <v>13.91</v>
      </c>
      <c r="O17" s="32"/>
      <c r="P17" s="32">
        <v>3.7</v>
      </c>
      <c r="Q17" s="32"/>
      <c r="R17" s="32"/>
      <c r="S17" s="32"/>
      <c r="T17" s="32"/>
      <c r="U17" s="32"/>
      <c r="V17" s="32"/>
      <c r="W17" s="33"/>
    </row>
    <row r="18" spans="1:24" x14ac:dyDescent="0.3">
      <c r="A18" s="29" t="s">
        <v>142</v>
      </c>
      <c r="B18" s="29" t="s">
        <v>146</v>
      </c>
      <c r="C18" s="29">
        <v>11.2</v>
      </c>
      <c r="D18" s="29" t="s">
        <v>21</v>
      </c>
      <c r="E18" s="29" t="s">
        <v>45</v>
      </c>
      <c r="F18" s="29">
        <v>430496</v>
      </c>
      <c r="G18" s="29">
        <v>582255</v>
      </c>
      <c r="H18" s="29" t="s">
        <v>68</v>
      </c>
      <c r="I18" s="29" t="s">
        <v>60</v>
      </c>
      <c r="J18" s="30">
        <v>42340</v>
      </c>
      <c r="K18" s="30">
        <v>43089</v>
      </c>
      <c r="L18" s="31"/>
      <c r="M18" s="31"/>
      <c r="N18" s="31"/>
      <c r="O18" s="32"/>
      <c r="P18" s="32"/>
      <c r="Q18" s="32"/>
      <c r="R18" s="32">
        <v>15.58</v>
      </c>
      <c r="S18" s="32">
        <v>10269.6</v>
      </c>
      <c r="T18" s="32">
        <v>2293</v>
      </c>
      <c r="U18" s="32">
        <v>2500.6799999999998</v>
      </c>
      <c r="V18" s="32"/>
      <c r="W18" s="33"/>
    </row>
    <row r="19" spans="1:24" x14ac:dyDescent="0.3">
      <c r="A19" s="5" t="s">
        <v>258</v>
      </c>
      <c r="B19" s="5" t="s">
        <v>259</v>
      </c>
      <c r="C19" s="5">
        <v>607.1</v>
      </c>
      <c r="D19" s="5" t="s">
        <v>21</v>
      </c>
      <c r="E19" s="5" t="s">
        <v>45</v>
      </c>
      <c r="F19" s="5">
        <v>367006</v>
      </c>
      <c r="G19" s="5">
        <v>564317</v>
      </c>
      <c r="H19" s="22" t="s">
        <v>260</v>
      </c>
      <c r="I19" s="5" t="s">
        <v>261</v>
      </c>
      <c r="J19" s="8">
        <v>41605.52416666667</v>
      </c>
      <c r="K19" s="8">
        <v>42010.482499999998</v>
      </c>
      <c r="L19" s="13">
        <v>7.827</v>
      </c>
      <c r="M19" s="13">
        <v>12.785914574372555</v>
      </c>
      <c r="N19" s="13">
        <v>13.803000000000001</v>
      </c>
      <c r="O19" s="10"/>
      <c r="P19" s="10"/>
      <c r="Q19" s="10"/>
      <c r="R19" s="10"/>
      <c r="S19" s="10"/>
      <c r="T19" s="10"/>
      <c r="U19" s="10"/>
      <c r="V19" s="10"/>
      <c r="W19" s="21" t="s">
        <v>262</v>
      </c>
      <c r="X19" s="22" t="s">
        <v>263</v>
      </c>
    </row>
    <row r="20" spans="1:24" ht="28.8" x14ac:dyDescent="0.3">
      <c r="A20" s="5" t="s">
        <v>153</v>
      </c>
      <c r="B20" s="5" t="s">
        <v>50</v>
      </c>
      <c r="C20" s="5">
        <v>40.1</v>
      </c>
      <c r="D20" s="5" t="s">
        <v>21</v>
      </c>
      <c r="E20" s="5" t="s">
        <v>45</v>
      </c>
      <c r="F20" s="5">
        <v>444225</v>
      </c>
      <c r="G20" s="5">
        <v>541858</v>
      </c>
      <c r="H20" s="5" t="s">
        <v>68</v>
      </c>
      <c r="I20" s="5" t="s">
        <v>24</v>
      </c>
      <c r="J20" s="8">
        <v>42592</v>
      </c>
      <c r="K20" s="8">
        <v>43593</v>
      </c>
      <c r="L20" s="9">
        <v>12.01</v>
      </c>
      <c r="M20" s="9">
        <v>12.82</v>
      </c>
      <c r="N20" s="9">
        <v>14.11</v>
      </c>
      <c r="O20" s="10"/>
      <c r="P20" s="10">
        <v>76.8</v>
      </c>
      <c r="Q20" s="10"/>
      <c r="R20" s="10"/>
      <c r="S20" s="10"/>
      <c r="T20" s="10"/>
      <c r="U20" s="10"/>
      <c r="V20" s="10"/>
      <c r="W20" s="20" t="s">
        <v>282</v>
      </c>
      <c r="X20" s="22" t="s">
        <v>283</v>
      </c>
    </row>
    <row r="21" spans="1:24" ht="28.8" x14ac:dyDescent="0.3">
      <c r="A21" s="67" t="s">
        <v>296</v>
      </c>
      <c r="B21" s="67" t="s">
        <v>50</v>
      </c>
      <c r="C21" s="67">
        <v>708.1</v>
      </c>
      <c r="D21" s="67" t="s">
        <v>21</v>
      </c>
      <c r="E21" s="67" t="s">
        <v>45</v>
      </c>
      <c r="F21" s="67">
        <v>429829</v>
      </c>
      <c r="G21" s="67">
        <v>590469</v>
      </c>
      <c r="H21" s="67" t="s">
        <v>68</v>
      </c>
      <c r="I21" s="67" t="s">
        <v>29</v>
      </c>
      <c r="J21" s="34">
        <v>42713</v>
      </c>
      <c r="K21" s="34">
        <v>43025</v>
      </c>
      <c r="L21" s="35">
        <v>14.52</v>
      </c>
      <c r="M21" s="35">
        <v>15.07</v>
      </c>
      <c r="N21" s="35">
        <v>15.39</v>
      </c>
      <c r="O21" s="68">
        <v>100</v>
      </c>
      <c r="P21" s="68">
        <v>56.9</v>
      </c>
      <c r="Q21" s="68"/>
      <c r="R21" s="68"/>
      <c r="S21" s="68"/>
      <c r="T21" s="68"/>
      <c r="U21" s="68"/>
      <c r="V21" s="68"/>
      <c r="W21" s="69" t="s">
        <v>297</v>
      </c>
      <c r="X21" s="61" t="s">
        <v>298</v>
      </c>
    </row>
    <row r="22" spans="1:24" x14ac:dyDescent="0.3">
      <c r="A22" s="29" t="s">
        <v>302</v>
      </c>
      <c r="B22" s="29" t="s">
        <v>50</v>
      </c>
      <c r="C22" s="29">
        <v>164.1</v>
      </c>
      <c r="D22" s="29" t="s">
        <v>21</v>
      </c>
      <c r="E22" s="29" t="s">
        <v>38</v>
      </c>
      <c r="F22" s="29">
        <v>333568</v>
      </c>
      <c r="G22" s="29">
        <v>696104</v>
      </c>
      <c r="H22" s="29" t="s">
        <v>68</v>
      </c>
      <c r="I22" s="29" t="s">
        <v>29</v>
      </c>
      <c r="J22" s="30"/>
      <c r="K22" s="30"/>
      <c r="L22" s="31"/>
      <c r="M22" s="31"/>
      <c r="N22" s="31"/>
      <c r="O22" s="32">
        <v>50</v>
      </c>
      <c r="P22" s="32">
        <v>10</v>
      </c>
      <c r="Q22" s="32"/>
      <c r="R22" s="32"/>
      <c r="S22" s="32"/>
      <c r="T22" s="32"/>
      <c r="U22" s="32"/>
      <c r="V22" s="32"/>
      <c r="W22" s="33"/>
      <c r="X22" s="61"/>
    </row>
    <row r="23" spans="1:24" ht="28.8" x14ac:dyDescent="0.3">
      <c r="A23" s="11" t="s">
        <v>179</v>
      </c>
      <c r="B23" s="11" t="s">
        <v>50</v>
      </c>
      <c r="C23" s="11">
        <v>163.1</v>
      </c>
      <c r="D23" s="11" t="s">
        <v>21</v>
      </c>
      <c r="E23" s="11" t="s">
        <v>38</v>
      </c>
      <c r="F23" s="15">
        <v>330986</v>
      </c>
      <c r="G23" s="15">
        <v>693887</v>
      </c>
      <c r="H23" s="11" t="s">
        <v>23</v>
      </c>
      <c r="I23" s="11" t="s">
        <v>107</v>
      </c>
      <c r="J23" s="12">
        <v>42601</v>
      </c>
      <c r="K23" s="12">
        <v>43304</v>
      </c>
      <c r="L23" s="13">
        <v>14.010000228881836</v>
      </c>
      <c r="M23" s="13">
        <v>14.17964959082865</v>
      </c>
      <c r="N23" s="13">
        <v>14.520000457763672</v>
      </c>
      <c r="O23" s="14"/>
      <c r="P23" s="14"/>
      <c r="Q23" s="14"/>
      <c r="R23" s="14"/>
      <c r="S23" s="14"/>
      <c r="T23" s="14"/>
      <c r="U23" s="14"/>
      <c r="V23" s="14"/>
      <c r="W23" s="21"/>
      <c r="X23" s="49" t="s">
        <v>279</v>
      </c>
    </row>
    <row r="24" spans="1:24" s="75" customFormat="1" x14ac:dyDescent="0.3">
      <c r="A24" s="70"/>
      <c r="B24" s="118"/>
      <c r="C24" s="119"/>
      <c r="D24" s="70"/>
      <c r="E24" s="70"/>
      <c r="F24" s="70"/>
      <c r="G24" s="70"/>
      <c r="H24" s="70"/>
      <c r="I24" s="70"/>
      <c r="J24" s="71"/>
      <c r="K24" s="71"/>
      <c r="L24" s="72"/>
      <c r="M24" s="72"/>
      <c r="N24" s="72"/>
      <c r="O24" s="73"/>
      <c r="P24" s="73"/>
      <c r="Q24" s="73"/>
      <c r="R24" s="73"/>
      <c r="S24" s="73"/>
      <c r="T24" s="73"/>
      <c r="U24" s="73"/>
      <c r="V24" s="73"/>
      <c r="W24" s="120"/>
      <c r="X24" s="121"/>
    </row>
    <row r="25" spans="1:24" s="75" customFormat="1" x14ac:dyDescent="0.3">
      <c r="A25" s="70"/>
      <c r="B25" s="118"/>
      <c r="C25" s="119"/>
      <c r="D25" s="70"/>
      <c r="E25" s="70"/>
      <c r="F25" s="70"/>
      <c r="G25" s="70"/>
      <c r="H25" s="70"/>
      <c r="I25" s="70"/>
      <c r="J25" s="71"/>
      <c r="K25" s="71"/>
      <c r="L25" s="72"/>
      <c r="M25" s="72"/>
      <c r="N25" s="72"/>
      <c r="O25" s="73"/>
      <c r="P25" s="73"/>
      <c r="Q25" s="73"/>
      <c r="R25" s="73"/>
      <c r="S25" s="73"/>
      <c r="T25" s="73"/>
      <c r="U25" s="73"/>
      <c r="V25" s="73"/>
      <c r="W25" s="120"/>
      <c r="X25" s="121"/>
    </row>
    <row r="26" spans="1:24" s="75" customFormat="1" x14ac:dyDescent="0.3">
      <c r="A26" s="70"/>
      <c r="B26" s="118"/>
      <c r="C26" s="119"/>
      <c r="D26" s="70"/>
      <c r="E26" s="70"/>
      <c r="F26" s="70"/>
      <c r="G26" s="70"/>
      <c r="H26" s="70"/>
      <c r="I26" s="70"/>
      <c r="J26" s="71"/>
      <c r="K26" s="71"/>
      <c r="L26" s="72"/>
      <c r="M26" s="72"/>
      <c r="N26" s="72"/>
      <c r="O26" s="73"/>
      <c r="P26" s="73"/>
      <c r="Q26" s="73"/>
      <c r="R26" s="73"/>
      <c r="S26" s="73"/>
      <c r="T26" s="73"/>
      <c r="U26" s="73"/>
      <c r="V26" s="73"/>
      <c r="W26" s="120"/>
      <c r="X26" s="121"/>
    </row>
    <row r="27" spans="1:24" x14ac:dyDescent="0.3">
      <c r="A27" t="s">
        <v>318</v>
      </c>
    </row>
    <row r="28" spans="1:24" ht="28.8" x14ac:dyDescent="0.3">
      <c r="A28" s="11" t="s">
        <v>267</v>
      </c>
      <c r="B28" s="11" t="s">
        <v>268</v>
      </c>
      <c r="C28" s="11">
        <v>39.1</v>
      </c>
      <c r="D28" s="11" t="s">
        <v>21</v>
      </c>
      <c r="E28" s="11" t="s">
        <v>45</v>
      </c>
      <c r="F28" s="11">
        <v>424864</v>
      </c>
      <c r="G28" s="11">
        <v>416190</v>
      </c>
      <c r="H28" s="11" t="s">
        <v>269</v>
      </c>
      <c r="I28" s="11" t="s">
        <v>29</v>
      </c>
      <c r="J28" s="17">
        <v>2009</v>
      </c>
      <c r="K28" s="17">
        <v>2009</v>
      </c>
      <c r="L28" s="13"/>
      <c r="M28" s="13">
        <v>14.2</v>
      </c>
      <c r="N28" s="13"/>
      <c r="O28" s="14">
        <v>76</v>
      </c>
      <c r="P28" s="14"/>
      <c r="Q28" s="14"/>
      <c r="R28" s="14">
        <v>42.5</v>
      </c>
      <c r="S28" s="14">
        <v>2943</v>
      </c>
      <c r="T28" s="14"/>
      <c r="U28" s="14"/>
      <c r="V28" s="14">
        <v>7.01</v>
      </c>
      <c r="W28" s="21"/>
      <c r="X28" s="49" t="s">
        <v>205</v>
      </c>
    </row>
    <row r="29" spans="1:24" x14ac:dyDescent="0.3">
      <c r="A29" s="5" t="s">
        <v>66</v>
      </c>
      <c r="B29" s="18" t="s">
        <v>67</v>
      </c>
      <c r="C29" s="19">
        <v>528.1</v>
      </c>
      <c r="D29" s="5" t="s">
        <v>21</v>
      </c>
      <c r="E29" s="5" t="s">
        <v>27</v>
      </c>
      <c r="F29" s="5">
        <v>257225</v>
      </c>
      <c r="G29" s="5">
        <v>202234</v>
      </c>
      <c r="H29" s="5" t="s">
        <v>68</v>
      </c>
      <c r="I29" s="5" t="s">
        <v>69</v>
      </c>
      <c r="J29" s="8">
        <v>42514.354166666664</v>
      </c>
      <c r="K29" s="8">
        <v>43656.549513888887</v>
      </c>
      <c r="L29" s="13">
        <v>4.3600000000000003</v>
      </c>
      <c r="M29" s="13">
        <v>13.782637624675548</v>
      </c>
      <c r="N29" s="13">
        <v>19.690000000000001</v>
      </c>
      <c r="O29" s="10"/>
      <c r="P29" s="10"/>
      <c r="Q29" s="10"/>
      <c r="R29" s="10"/>
      <c r="S29" s="10"/>
      <c r="T29" s="10"/>
      <c r="U29" s="10"/>
      <c r="V29" s="10"/>
      <c r="W29" s="21" t="s">
        <v>212</v>
      </c>
      <c r="X29" s="22" t="s">
        <v>213</v>
      </c>
    </row>
    <row r="32" spans="1:24" x14ac:dyDescent="0.3">
      <c r="B32" t="s">
        <v>347</v>
      </c>
      <c r="C32" s="74">
        <f>AVERAGE(M3:M5)</f>
        <v>12.689737889630793</v>
      </c>
      <c r="D32">
        <f>STDEV(M3:M5)</f>
        <v>1.3079364731313701</v>
      </c>
    </row>
    <row r="33" spans="1:5" x14ac:dyDescent="0.3">
      <c r="B33" t="s">
        <v>348</v>
      </c>
      <c r="C33" s="74">
        <f>AVERAGE(M8:M12)</f>
        <v>13.981726068876608</v>
      </c>
      <c r="D33">
        <f>STDEV(M8:M12)</f>
        <v>2.924138361909268</v>
      </c>
    </row>
    <row r="34" spans="1:5" x14ac:dyDescent="0.3">
      <c r="B34" t="s">
        <v>349</v>
      </c>
      <c r="C34" s="74">
        <f>AVERAGE(M16:M23)</f>
        <v>14.249662204626842</v>
      </c>
      <c r="D34">
        <f>STDEV(M16:M23)</f>
        <v>1.6411801385200155</v>
      </c>
    </row>
    <row r="35" spans="1:5" x14ac:dyDescent="0.3">
      <c r="B35" t="s">
        <v>350</v>
      </c>
      <c r="C35" s="74">
        <f>AVERAGE(M28:M29)</f>
        <v>13.991318812337774</v>
      </c>
      <c r="D35">
        <f>STDEV(M28:M29)</f>
        <v>0.29511976580404453</v>
      </c>
    </row>
    <row r="37" spans="1:5" x14ac:dyDescent="0.3">
      <c r="B37" s="70" t="s">
        <v>68</v>
      </c>
      <c r="C37" t="s">
        <v>370</v>
      </c>
      <c r="D37" t="s">
        <v>371</v>
      </c>
      <c r="E37" t="s">
        <v>372</v>
      </c>
    </row>
    <row r="38" spans="1:5" x14ac:dyDescent="0.3">
      <c r="A38" s="70" t="s">
        <v>22</v>
      </c>
      <c r="B38" s="74">
        <f>AVERAGE(C38,E38)</f>
        <v>15.648479531279921</v>
      </c>
      <c r="C38" s="74">
        <f>M4</f>
        <v>14.2</v>
      </c>
      <c r="E38" s="74">
        <f>M16</f>
        <v>17.096959062559844</v>
      </c>
    </row>
    <row r="39" spans="1:5" x14ac:dyDescent="0.3">
      <c r="A39" t="s">
        <v>38</v>
      </c>
      <c r="B39" s="74">
        <f>AVERAGE(D39,E39)</f>
        <v>12.868264354122221</v>
      </c>
      <c r="D39" s="74">
        <f>AVERAGE(M8:M9)</f>
        <v>11.556879117415793</v>
      </c>
      <c r="E39" s="74">
        <f>AVERAGE(M23)</f>
        <v>14.17964959082865</v>
      </c>
    </row>
    <row r="40" spans="1:5" x14ac:dyDescent="0.3">
      <c r="A40" t="s">
        <v>45</v>
      </c>
      <c r="B40" s="74">
        <f>E40</f>
        <v>13.700667033174684</v>
      </c>
      <c r="C40" s="74"/>
      <c r="E40" s="74">
        <f>AVERAGE(M17:M21,M28,M29)</f>
        <v>13.700667033174684</v>
      </c>
    </row>
    <row r="41" spans="1:5" x14ac:dyDescent="0.3">
      <c r="A41" t="str">
        <f>E3</f>
        <v xml:space="preserve">North West </v>
      </c>
      <c r="B41">
        <f>AVERAGE(C41)</f>
        <v>11.9</v>
      </c>
      <c r="C41">
        <v>11.9</v>
      </c>
    </row>
    <row r="42" spans="1:5" x14ac:dyDescent="0.3">
      <c r="A42" t="str">
        <f>E5</f>
        <v xml:space="preserve">South Wales </v>
      </c>
      <c r="B42" s="74">
        <f>AVERAGE(C42:E42)</f>
        <v>14.294212541558517</v>
      </c>
      <c r="C42">
        <v>11.9</v>
      </c>
      <c r="D42">
        <v>17.2</v>
      </c>
      <c r="E42" s="74">
        <f>M29</f>
        <v>13.782637624675548</v>
      </c>
    </row>
    <row r="43" spans="1:5" x14ac:dyDescent="0.3">
      <c r="A43" t="str">
        <f>E10</f>
        <v>South Derbyshire</v>
      </c>
      <c r="B43">
        <f>AVERAGE(C43:D43)</f>
        <v>12.5</v>
      </c>
      <c r="D43">
        <v>12.5</v>
      </c>
    </row>
    <row r="44" spans="1:5" x14ac:dyDescent="0.3">
      <c r="A44" t="str">
        <f>E11</f>
        <v xml:space="preserve">West Midlands </v>
      </c>
      <c r="B44">
        <f>AVERAGE(C44:D44)</f>
        <v>17.100000000000001</v>
      </c>
      <c r="D44">
        <v>17.100000000000001</v>
      </c>
    </row>
    <row r="45" spans="1:5" x14ac:dyDescent="0.3">
      <c r="B45" s="74"/>
    </row>
    <row r="46" spans="1:5" x14ac:dyDescent="0.3">
      <c r="B46" s="74"/>
    </row>
  </sheetData>
  <hyperlinks>
    <hyperlink ref="X11" r:id="rId1" xr:uid="{00000000-0004-0000-0500-000000000000}"/>
    <hyperlink ref="X28" r:id="rId2" xr:uid="{00000000-0004-0000-0500-000001000000}"/>
    <hyperlink ref="X23" r:id="rId3" xr:uid="{00000000-0004-0000-0500-000002000000}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zoomScale="46" zoomScaleNormal="70" workbookViewId="0">
      <selection activeCell="H8" sqref="H8"/>
    </sheetView>
  </sheetViews>
  <sheetFormatPr baseColWidth="10" defaultColWidth="8.88671875" defaultRowHeight="14.4" x14ac:dyDescent="0.3"/>
  <cols>
    <col min="1" max="1" width="18.33203125" customWidth="1"/>
    <col min="2" max="2" width="23.5546875" customWidth="1"/>
    <col min="3" max="3" width="12.33203125" customWidth="1"/>
    <col min="5" max="5" width="14.6640625" bestFit="1" customWidth="1"/>
    <col min="8" max="8" width="22.88671875" customWidth="1"/>
    <col min="9" max="9" width="22.44140625" customWidth="1"/>
    <col min="10" max="10" width="13.109375" bestFit="1" customWidth="1"/>
    <col min="11" max="11" width="12" bestFit="1" customWidth="1"/>
    <col min="12" max="12" width="13.88671875" customWidth="1"/>
    <col min="13" max="13" width="12.44140625" customWidth="1"/>
    <col min="23" max="23" width="43.44140625" customWidth="1"/>
    <col min="24" max="24" width="66.4414062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ht="28.8" x14ac:dyDescent="0.3">
      <c r="A2" s="11" t="s">
        <v>169</v>
      </c>
      <c r="B2" s="11" t="s">
        <v>170</v>
      </c>
      <c r="C2" s="11">
        <v>29.3</v>
      </c>
      <c r="D2" s="11" t="s">
        <v>21</v>
      </c>
      <c r="E2" s="11" t="s">
        <v>32</v>
      </c>
      <c r="F2" s="11">
        <v>374828</v>
      </c>
      <c r="G2" s="11">
        <v>400544</v>
      </c>
      <c r="H2" s="11" t="s">
        <v>171</v>
      </c>
      <c r="I2" s="11" t="s">
        <v>57</v>
      </c>
      <c r="J2" s="12">
        <v>40793</v>
      </c>
      <c r="K2" s="12">
        <v>40793</v>
      </c>
      <c r="L2" s="13">
        <v>11.93</v>
      </c>
      <c r="M2" s="13">
        <v>12.06</v>
      </c>
      <c r="N2" s="13">
        <v>12.47</v>
      </c>
      <c r="O2" s="14"/>
      <c r="P2" s="14"/>
      <c r="Q2" s="14"/>
      <c r="R2" s="14"/>
      <c r="S2" s="14"/>
      <c r="T2" s="14"/>
      <c r="U2" s="14"/>
      <c r="V2" s="14">
        <v>7.23</v>
      </c>
      <c r="W2" s="21"/>
      <c r="X2" s="49" t="s">
        <v>172</v>
      </c>
    </row>
    <row r="3" spans="1:24" ht="28.8" x14ac:dyDescent="0.3">
      <c r="A3" s="5" t="s">
        <v>19</v>
      </c>
      <c r="B3" s="5" t="s">
        <v>173</v>
      </c>
      <c r="C3" s="5">
        <v>500.3</v>
      </c>
      <c r="D3" s="5" t="s">
        <v>21</v>
      </c>
      <c r="E3" s="5" t="s">
        <v>139</v>
      </c>
      <c r="F3" s="5">
        <v>443790</v>
      </c>
      <c r="G3" s="5">
        <v>357640</v>
      </c>
      <c r="H3" s="5" t="s">
        <v>23</v>
      </c>
      <c r="I3" s="5" t="s">
        <v>80</v>
      </c>
      <c r="J3" s="8">
        <v>43299.585300925923</v>
      </c>
      <c r="K3" s="8">
        <v>43390.335300925923</v>
      </c>
      <c r="L3" s="13">
        <v>16.489999999999998</v>
      </c>
      <c r="M3" s="13">
        <v>17.214254298280569</v>
      </c>
      <c r="N3" s="13">
        <v>17.97</v>
      </c>
      <c r="O3" s="10"/>
      <c r="P3" s="10"/>
      <c r="Q3" s="10">
        <v>0.5</v>
      </c>
      <c r="R3" s="10"/>
      <c r="S3" s="10"/>
      <c r="T3" s="10"/>
      <c r="U3" s="10"/>
      <c r="V3" s="10"/>
      <c r="W3" s="21" t="s">
        <v>174</v>
      </c>
      <c r="X3" s="22" t="s">
        <v>244</v>
      </c>
    </row>
    <row r="4" spans="1:24" ht="28.8" x14ac:dyDescent="0.3">
      <c r="A4" s="29" t="s">
        <v>142</v>
      </c>
      <c r="B4" s="29" t="s">
        <v>173</v>
      </c>
      <c r="C4" s="29">
        <v>11.25</v>
      </c>
      <c r="D4" s="29" t="s">
        <v>21</v>
      </c>
      <c r="E4" s="29" t="s">
        <v>45</v>
      </c>
      <c r="F4" s="29">
        <v>430388</v>
      </c>
      <c r="G4" s="29">
        <v>582397</v>
      </c>
      <c r="H4" s="29" t="s">
        <v>68</v>
      </c>
      <c r="I4" s="29" t="s">
        <v>69</v>
      </c>
      <c r="J4" s="8">
        <v>43033</v>
      </c>
      <c r="K4" s="8">
        <v>43628</v>
      </c>
      <c r="L4" s="9">
        <v>1.67</v>
      </c>
      <c r="M4" s="9">
        <v>13.6</v>
      </c>
      <c r="N4" s="9">
        <v>15.13</v>
      </c>
      <c r="O4" s="32">
        <v>200</v>
      </c>
      <c r="P4" s="32" t="s">
        <v>121</v>
      </c>
      <c r="Q4" s="32">
        <v>0.5</v>
      </c>
      <c r="R4" s="32">
        <v>18</v>
      </c>
      <c r="S4" s="32"/>
      <c r="T4" s="32">
        <v>2500</v>
      </c>
      <c r="U4" s="32">
        <v>2600</v>
      </c>
      <c r="V4" s="32"/>
      <c r="W4" s="33"/>
      <c r="X4" s="22" t="s">
        <v>245</v>
      </c>
    </row>
    <row r="5" spans="1:24" ht="43.2" x14ac:dyDescent="0.3">
      <c r="A5" s="5" t="s">
        <v>153</v>
      </c>
      <c r="B5" s="5" t="s">
        <v>173</v>
      </c>
      <c r="C5" s="5">
        <v>40.450000000000003</v>
      </c>
      <c r="D5" s="5" t="s">
        <v>21</v>
      </c>
      <c r="E5" s="5" t="s">
        <v>45</v>
      </c>
      <c r="F5" s="5">
        <v>444370</v>
      </c>
      <c r="G5" s="5">
        <v>542030</v>
      </c>
      <c r="H5" s="5" t="s">
        <v>68</v>
      </c>
      <c r="I5" s="5" t="s">
        <v>69</v>
      </c>
      <c r="J5" s="8">
        <v>42516</v>
      </c>
      <c r="K5" s="8">
        <v>43579.5</v>
      </c>
      <c r="L5" s="9">
        <v>5.29</v>
      </c>
      <c r="M5" s="9">
        <v>16.285836510963652</v>
      </c>
      <c r="N5" s="9">
        <v>17.7</v>
      </c>
      <c r="O5" s="10">
        <v>40</v>
      </c>
      <c r="P5" s="10" t="s">
        <v>121</v>
      </c>
      <c r="Q5" s="10"/>
      <c r="R5" s="10"/>
      <c r="S5" s="10"/>
      <c r="T5" s="10"/>
      <c r="U5" s="10"/>
      <c r="V5" s="10"/>
      <c r="W5" s="20" t="s">
        <v>181</v>
      </c>
      <c r="X5" s="22" t="s">
        <v>249</v>
      </c>
    </row>
    <row r="6" spans="1:24" ht="43.2" x14ac:dyDescent="0.3">
      <c r="A6" s="11" t="s">
        <v>93</v>
      </c>
      <c r="B6" s="11" t="s">
        <v>173</v>
      </c>
      <c r="C6" s="11">
        <v>656.55</v>
      </c>
      <c r="D6" s="11" t="s">
        <v>21</v>
      </c>
      <c r="E6" s="11" t="s">
        <v>38</v>
      </c>
      <c r="F6" s="11">
        <v>341763</v>
      </c>
      <c r="G6" s="11">
        <v>674793</v>
      </c>
      <c r="H6" s="11" t="s">
        <v>171</v>
      </c>
      <c r="I6" s="11" t="s">
        <v>57</v>
      </c>
      <c r="J6" s="12">
        <v>42517</v>
      </c>
      <c r="K6" s="12">
        <v>42704</v>
      </c>
      <c r="L6" s="13">
        <v>9.49</v>
      </c>
      <c r="M6" s="13">
        <v>11.49665070171574</v>
      </c>
      <c r="N6" s="13">
        <v>21.85</v>
      </c>
      <c r="O6" s="14"/>
      <c r="P6" s="14"/>
      <c r="Q6" s="14"/>
      <c r="R6" s="14"/>
      <c r="S6" s="14"/>
      <c r="T6" s="14"/>
      <c r="U6" s="14"/>
      <c r="V6" s="14"/>
      <c r="W6" s="21"/>
      <c r="X6" s="49" t="s">
        <v>246</v>
      </c>
    </row>
    <row r="7" spans="1:24" ht="43.2" x14ac:dyDescent="0.3">
      <c r="A7" s="29" t="s">
        <v>179</v>
      </c>
      <c r="B7" s="29" t="s">
        <v>173</v>
      </c>
      <c r="C7" s="29">
        <v>163.15</v>
      </c>
      <c r="D7" s="29" t="s">
        <v>21</v>
      </c>
      <c r="E7" s="29" t="s">
        <v>38</v>
      </c>
      <c r="F7" s="29">
        <v>330940</v>
      </c>
      <c r="G7" s="29">
        <v>694010</v>
      </c>
      <c r="H7" s="29" t="s">
        <v>68</v>
      </c>
      <c r="I7" s="29" t="s">
        <v>69</v>
      </c>
      <c r="J7" s="8">
        <v>42662</v>
      </c>
      <c r="K7" s="8">
        <v>43626.416666666664</v>
      </c>
      <c r="L7" s="13">
        <v>7.7069999999999999</v>
      </c>
      <c r="M7" s="13">
        <v>11.21</v>
      </c>
      <c r="N7" s="13">
        <v>19.760000000000002</v>
      </c>
      <c r="O7" s="32">
        <v>180</v>
      </c>
      <c r="P7" s="32" t="s">
        <v>121</v>
      </c>
      <c r="Q7" s="32">
        <v>0.5</v>
      </c>
      <c r="R7" s="32">
        <v>60.305999999999997</v>
      </c>
      <c r="S7" s="32">
        <v>4303.2700000000004</v>
      </c>
      <c r="T7" s="32">
        <v>621.75</v>
      </c>
      <c r="U7" s="32">
        <v>1445.7739999999999</v>
      </c>
      <c r="V7" s="32">
        <v>6.41</v>
      </c>
      <c r="W7" s="21" t="s">
        <v>180</v>
      </c>
      <c r="X7" s="22" t="s">
        <v>248</v>
      </c>
    </row>
    <row r="8" spans="1:24" ht="28.8" x14ac:dyDescent="0.3">
      <c r="A8" s="5" t="s">
        <v>127</v>
      </c>
      <c r="B8" s="5" t="s">
        <v>173</v>
      </c>
      <c r="C8" s="5">
        <v>444.25</v>
      </c>
      <c r="D8" s="5" t="s">
        <v>21</v>
      </c>
      <c r="E8" s="5" t="s">
        <v>27</v>
      </c>
      <c r="F8" s="52">
        <v>321830</v>
      </c>
      <c r="G8" s="52">
        <v>203635</v>
      </c>
      <c r="H8" s="5" t="s">
        <v>68</v>
      </c>
      <c r="I8" s="5" t="s">
        <v>69</v>
      </c>
      <c r="J8" s="8">
        <v>42514</v>
      </c>
      <c r="K8" s="8">
        <v>43644.486030092594</v>
      </c>
      <c r="L8" s="9">
        <v>-5.98</v>
      </c>
      <c r="M8" s="9">
        <v>18.471001679822283</v>
      </c>
      <c r="N8" s="9">
        <v>28.05</v>
      </c>
      <c r="O8" s="10"/>
      <c r="P8" s="10"/>
      <c r="Q8" s="10"/>
      <c r="R8" s="10"/>
      <c r="S8" s="10"/>
      <c r="T8" s="10"/>
      <c r="U8" s="10"/>
      <c r="V8" s="10"/>
      <c r="W8" s="20" t="s">
        <v>185</v>
      </c>
      <c r="X8" s="22" t="s">
        <v>251</v>
      </c>
    </row>
    <row r="9" spans="1:24" ht="28.8" x14ac:dyDescent="0.3">
      <c r="A9" s="11" t="s">
        <v>104</v>
      </c>
      <c r="B9" s="11" t="s">
        <v>173</v>
      </c>
      <c r="C9" s="11"/>
      <c r="D9" s="11" t="s">
        <v>21</v>
      </c>
      <c r="E9" s="11" t="s">
        <v>106</v>
      </c>
      <c r="F9" s="11">
        <v>403552</v>
      </c>
      <c r="G9" s="11">
        <v>312589</v>
      </c>
      <c r="H9" s="11" t="s">
        <v>92</v>
      </c>
      <c r="I9" s="11" t="s">
        <v>57</v>
      </c>
      <c r="J9" s="12">
        <v>42514</v>
      </c>
      <c r="K9" s="12">
        <v>42651</v>
      </c>
      <c r="L9" s="13">
        <v>11.52</v>
      </c>
      <c r="M9" s="13">
        <v>15.671854433909649</v>
      </c>
      <c r="N9" s="13">
        <v>19.73</v>
      </c>
      <c r="O9" s="14"/>
      <c r="P9" s="14"/>
      <c r="Q9" s="14"/>
      <c r="R9" s="14"/>
      <c r="S9" s="14"/>
      <c r="T9" s="14"/>
      <c r="U9" s="14"/>
      <c r="V9" s="14"/>
      <c r="W9" s="21" t="s">
        <v>176</v>
      </c>
      <c r="X9" s="49" t="s">
        <v>247</v>
      </c>
    </row>
    <row r="10" spans="1:24" ht="28.8" x14ac:dyDescent="0.3">
      <c r="A10" s="29" t="s">
        <v>177</v>
      </c>
      <c r="B10" s="29" t="s">
        <v>178</v>
      </c>
      <c r="C10" s="29">
        <v>591.1</v>
      </c>
      <c r="D10" s="29" t="s">
        <v>21</v>
      </c>
      <c r="E10" s="29" t="s">
        <v>38</v>
      </c>
      <c r="F10" s="41">
        <v>299056</v>
      </c>
      <c r="G10" s="41">
        <v>662874</v>
      </c>
      <c r="H10" s="29" t="s">
        <v>171</v>
      </c>
      <c r="I10" s="29" t="s">
        <v>57</v>
      </c>
      <c r="J10" s="30">
        <v>40744</v>
      </c>
      <c r="K10" s="30">
        <v>40744</v>
      </c>
      <c r="L10" s="31">
        <v>10.37</v>
      </c>
      <c r="M10" s="31">
        <v>11.02</v>
      </c>
      <c r="N10" s="31">
        <v>12.12</v>
      </c>
      <c r="O10" s="32"/>
      <c r="P10" s="32"/>
      <c r="Q10" s="32"/>
      <c r="R10" s="32"/>
      <c r="S10" s="32"/>
      <c r="T10" s="32"/>
      <c r="U10" s="32"/>
      <c r="V10" s="32"/>
      <c r="W10" s="33"/>
      <c r="X10" s="61" t="s">
        <v>172</v>
      </c>
    </row>
    <row r="11" spans="1:24" ht="28.8" x14ac:dyDescent="0.3">
      <c r="A11" s="5" t="s">
        <v>186</v>
      </c>
      <c r="B11" s="5" t="s">
        <v>178</v>
      </c>
      <c r="C11" s="5">
        <v>83.15</v>
      </c>
      <c r="D11" s="5" t="s">
        <v>21</v>
      </c>
      <c r="E11" s="5" t="s">
        <v>41</v>
      </c>
      <c r="F11" s="5">
        <v>430572</v>
      </c>
      <c r="G11" s="5">
        <v>411510</v>
      </c>
      <c r="H11" s="5" t="s">
        <v>187</v>
      </c>
      <c r="I11" s="5" t="s">
        <v>69</v>
      </c>
      <c r="J11" s="8">
        <v>43306.587175925924</v>
      </c>
      <c r="K11" s="8">
        <v>43496.524675925924</v>
      </c>
      <c r="L11" s="13">
        <v>14.93</v>
      </c>
      <c r="M11" s="13">
        <v>15.893227028214085</v>
      </c>
      <c r="N11" s="13">
        <v>18.73</v>
      </c>
      <c r="O11" s="10"/>
      <c r="P11" s="10"/>
      <c r="Q11" s="10"/>
      <c r="R11" s="10"/>
      <c r="S11" s="10"/>
      <c r="T11" s="10"/>
      <c r="U11" s="10"/>
      <c r="V11" s="10"/>
      <c r="W11" s="51" t="s">
        <v>188</v>
      </c>
      <c r="X11" s="22" t="s">
        <v>252</v>
      </c>
    </row>
    <row r="12" spans="1:24" ht="28.8" x14ac:dyDescent="0.3">
      <c r="A12" s="11" t="s">
        <v>169</v>
      </c>
      <c r="B12" s="11" t="s">
        <v>175</v>
      </c>
      <c r="C12" s="11">
        <v>29.3</v>
      </c>
      <c r="D12" s="11" t="s">
        <v>21</v>
      </c>
      <c r="E12" s="11" t="s">
        <v>32</v>
      </c>
      <c r="F12" s="11">
        <v>374828</v>
      </c>
      <c r="G12" s="11">
        <v>400544</v>
      </c>
      <c r="H12" s="11" t="s">
        <v>171</v>
      </c>
      <c r="I12" s="11" t="s">
        <v>57</v>
      </c>
      <c r="J12" s="12">
        <v>40793</v>
      </c>
      <c r="K12" s="12">
        <v>40793</v>
      </c>
      <c r="L12" s="13">
        <v>11.91</v>
      </c>
      <c r="M12" s="13">
        <v>11.98</v>
      </c>
      <c r="N12" s="13">
        <v>12.17</v>
      </c>
      <c r="O12" s="14"/>
      <c r="P12" s="14"/>
      <c r="Q12" s="14"/>
      <c r="R12" s="14"/>
      <c r="S12" s="14"/>
      <c r="T12" s="14"/>
      <c r="U12" s="14"/>
      <c r="V12" s="14">
        <v>6.95</v>
      </c>
      <c r="W12" s="21"/>
      <c r="X12" s="49" t="s">
        <v>172</v>
      </c>
    </row>
    <row r="13" spans="1:24" ht="28.8" x14ac:dyDescent="0.3">
      <c r="A13" s="5" t="s">
        <v>182</v>
      </c>
      <c r="B13" s="5" t="s">
        <v>183</v>
      </c>
      <c r="C13" s="5">
        <v>457.8</v>
      </c>
      <c r="D13" s="5" t="s">
        <v>21</v>
      </c>
      <c r="E13" s="5" t="s">
        <v>106</v>
      </c>
      <c r="F13" s="5">
        <v>382060</v>
      </c>
      <c r="G13" s="5">
        <v>346770</v>
      </c>
      <c r="H13" s="5" t="s">
        <v>68</v>
      </c>
      <c r="I13" s="5" t="s">
        <v>69</v>
      </c>
      <c r="J13" s="8">
        <v>43305.506689814814</v>
      </c>
      <c r="K13" s="8">
        <v>43628.5</v>
      </c>
      <c r="L13" s="13">
        <v>14.99</v>
      </c>
      <c r="M13" s="13">
        <v>15.062804878048773</v>
      </c>
      <c r="N13" s="13">
        <v>15.94</v>
      </c>
      <c r="O13" s="10"/>
      <c r="P13" s="10"/>
      <c r="Q13" s="10"/>
      <c r="R13" s="10"/>
      <c r="S13" s="10"/>
      <c r="T13" s="10"/>
      <c r="U13" s="10"/>
      <c r="V13" s="10"/>
      <c r="W13" s="21" t="s">
        <v>184</v>
      </c>
      <c r="X13" s="22" t="s">
        <v>250</v>
      </c>
    </row>
    <row r="18" spans="1:2" x14ac:dyDescent="0.3">
      <c r="A18" t="s">
        <v>357</v>
      </c>
      <c r="B18" s="74">
        <f>AVERAGE(M10:M13)</f>
        <v>13.489007976565714</v>
      </c>
    </row>
    <row r="19" spans="1:2" x14ac:dyDescent="0.3">
      <c r="A19" t="s">
        <v>358</v>
      </c>
      <c r="B19" s="74">
        <f>AVERAGE(M2)</f>
        <v>12.06</v>
      </c>
    </row>
    <row r="20" spans="1:2" x14ac:dyDescent="0.3">
      <c r="B20" s="74"/>
    </row>
    <row r="21" spans="1:2" x14ac:dyDescent="0.3">
      <c r="A21" t="s">
        <v>359</v>
      </c>
      <c r="B21" s="74">
        <f>AVERAGE(M2:M13)</f>
        <v>14.163802460912896</v>
      </c>
    </row>
  </sheetData>
  <sortState xmlns:xlrd2="http://schemas.microsoft.com/office/spreadsheetml/2017/richdata2" ref="A2:X13">
    <sortCondition ref="B1"/>
  </sortState>
  <hyperlinks>
    <hyperlink ref="X6" r:id="rId1" xr:uid="{00000000-0004-0000-0600-000000000000}"/>
    <hyperlink ref="X12" r:id="rId2" xr:uid="{00000000-0004-0000-0600-000001000000}"/>
    <hyperlink ref="X2" r:id="rId3" xr:uid="{00000000-0004-0000-0600-000002000000}"/>
    <hyperlink ref="X9" r:id="rId4" xr:uid="{00000000-0004-0000-0600-000003000000}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2"/>
  <sheetViews>
    <sheetView zoomScale="74" workbookViewId="0">
      <selection activeCell="A15" sqref="A15"/>
    </sheetView>
  </sheetViews>
  <sheetFormatPr baseColWidth="10" defaultColWidth="8.88671875" defaultRowHeight="14.4" x14ac:dyDescent="0.3"/>
  <cols>
    <col min="1" max="1" width="42.88671875" bestFit="1" customWidth="1"/>
    <col min="8" max="8" width="16.33203125" bestFit="1" customWidth="1"/>
    <col min="9" max="9" width="12" bestFit="1" customWidth="1"/>
  </cols>
  <sheetData>
    <row r="1" spans="1:2" x14ac:dyDescent="0.3">
      <c r="A1" t="s">
        <v>360</v>
      </c>
      <c r="B1" t="s">
        <v>361</v>
      </c>
    </row>
    <row r="2" spans="1:2" x14ac:dyDescent="0.3">
      <c r="A2" s="126" t="s">
        <v>383</v>
      </c>
      <c r="B2" s="126">
        <v>11.306484272835242</v>
      </c>
    </row>
    <row r="3" spans="1:2" x14ac:dyDescent="0.3">
      <c r="A3" s="127" t="s">
        <v>347</v>
      </c>
      <c r="B3" s="127">
        <v>12.689737889630793</v>
      </c>
    </row>
    <row r="5" spans="1:2" x14ac:dyDescent="0.3">
      <c r="A5" s="127" t="s">
        <v>384</v>
      </c>
      <c r="B5" s="127">
        <v>12.518969999999999</v>
      </c>
    </row>
    <row r="6" spans="1:2" x14ac:dyDescent="0.3">
      <c r="A6" s="126" t="s">
        <v>385</v>
      </c>
      <c r="B6" s="126">
        <v>11.36977817652647</v>
      </c>
    </row>
    <row r="7" spans="1:2" x14ac:dyDescent="0.3">
      <c r="A7" s="128" t="s">
        <v>348</v>
      </c>
      <c r="B7" s="128">
        <v>13.981726068876608</v>
      </c>
    </row>
    <row r="9" spans="1:2" x14ac:dyDescent="0.3">
      <c r="A9" s="65" t="s">
        <v>355</v>
      </c>
      <c r="B9" s="65">
        <v>15.59227740658231</v>
      </c>
    </row>
    <row r="10" spans="1:2" x14ac:dyDescent="0.3">
      <c r="A10" s="128" t="s">
        <v>353</v>
      </c>
      <c r="B10" s="128">
        <v>13.87135323157464</v>
      </c>
    </row>
    <row r="11" spans="1:2" x14ac:dyDescent="0.3">
      <c r="A11" s="128" t="s">
        <v>346</v>
      </c>
      <c r="B11" s="128">
        <v>13.865285485908467</v>
      </c>
    </row>
    <row r="12" spans="1:2" x14ac:dyDescent="0.3">
      <c r="A12" s="128" t="s">
        <v>349</v>
      </c>
      <c r="B12" s="128">
        <v>14.249662204626842</v>
      </c>
    </row>
    <row r="13" spans="1:2" x14ac:dyDescent="0.3">
      <c r="A13" s="128" t="s">
        <v>350</v>
      </c>
      <c r="B13" s="128">
        <v>13.991318812337774</v>
      </c>
    </row>
    <row r="15" spans="1:2" x14ac:dyDescent="0.3">
      <c r="A15" t="s">
        <v>359</v>
      </c>
      <c r="B15">
        <v>14.8</v>
      </c>
    </row>
    <row r="16" spans="1:2" x14ac:dyDescent="0.3">
      <c r="A16" t="s">
        <v>357</v>
      </c>
      <c r="B16">
        <v>13.521402439024387</v>
      </c>
    </row>
    <row r="17" spans="1:2" x14ac:dyDescent="0.3">
      <c r="A17" t="s">
        <v>358</v>
      </c>
      <c r="B17">
        <v>12.1</v>
      </c>
    </row>
    <row r="22" spans="1:2" x14ac:dyDescent="0.3">
      <c r="A22" s="65" t="s">
        <v>362</v>
      </c>
      <c r="B22" s="65">
        <v>4.4554930008978234E-2</v>
      </c>
    </row>
    <row r="23" spans="1:2" x14ac:dyDescent="0.3">
      <c r="A23" s="65" t="s">
        <v>345</v>
      </c>
      <c r="B23" s="65">
        <v>1.5465533760667276E-2</v>
      </c>
    </row>
    <row r="35" spans="1:9" x14ac:dyDescent="0.3">
      <c r="A35" t="s">
        <v>377</v>
      </c>
      <c r="B35" t="s">
        <v>31</v>
      </c>
      <c r="C35" t="s">
        <v>363</v>
      </c>
      <c r="D35" t="s">
        <v>366</v>
      </c>
      <c r="E35" t="s">
        <v>347</v>
      </c>
      <c r="F35" t="s">
        <v>373</v>
      </c>
      <c r="G35" t="s">
        <v>374</v>
      </c>
      <c r="H35" t="s">
        <v>375</v>
      </c>
      <c r="I35" t="s">
        <v>376</v>
      </c>
    </row>
    <row r="36" spans="1:9" x14ac:dyDescent="0.3">
      <c r="A36" t="s">
        <v>38</v>
      </c>
      <c r="B36">
        <v>11.911404500197941</v>
      </c>
      <c r="C36">
        <v>10.727727619007045</v>
      </c>
      <c r="D36">
        <v>18.399999999999999</v>
      </c>
      <c r="F36">
        <v>11.556879117415793</v>
      </c>
      <c r="G36">
        <v>14.17964959082865</v>
      </c>
      <c r="H36">
        <v>12.868264354122221</v>
      </c>
      <c r="I36">
        <f>AVERAGE(B36:G36)</f>
        <v>13.355132165489886</v>
      </c>
    </row>
    <row r="37" spans="1:9" x14ac:dyDescent="0.3">
      <c r="A37" t="s">
        <v>45</v>
      </c>
      <c r="B37">
        <v>10.9</v>
      </c>
      <c r="C37">
        <v>11.684998819275544</v>
      </c>
      <c r="D37">
        <v>14.649999999999999</v>
      </c>
      <c r="G37">
        <v>13.700667033174684</v>
      </c>
      <c r="H37">
        <v>13.700667033174684</v>
      </c>
      <c r="I37">
        <f>AVERAGE(B37:G37)</f>
        <v>12.733916463112557</v>
      </c>
    </row>
    <row r="38" spans="1:9" x14ac:dyDescent="0.3">
      <c r="A38" t="s">
        <v>32</v>
      </c>
      <c r="B38">
        <v>10.375</v>
      </c>
      <c r="E38">
        <v>11.9</v>
      </c>
      <c r="H38">
        <v>11.9</v>
      </c>
      <c r="I38">
        <f t="shared" ref="I38:I43" si="0">AVERAGE(B38:G38)</f>
        <v>11.137499999999999</v>
      </c>
    </row>
    <row r="39" spans="1:9" x14ac:dyDescent="0.3">
      <c r="A39" t="s">
        <v>139</v>
      </c>
      <c r="D39">
        <v>12.349868155255619</v>
      </c>
      <c r="E39">
        <v>14.2</v>
      </c>
      <c r="G39">
        <v>17.096959062559844</v>
      </c>
      <c r="H39">
        <v>15.648479531279921</v>
      </c>
      <c r="I39">
        <f>AVERAGE(B39:G39)</f>
        <v>14.548942405938485</v>
      </c>
    </row>
    <row r="40" spans="1:9" x14ac:dyDescent="0.3">
      <c r="A40" t="s">
        <v>106</v>
      </c>
      <c r="F40">
        <v>17.100000000000001</v>
      </c>
      <c r="H40">
        <v>17.100000000000001</v>
      </c>
      <c r="I40">
        <f>AVERAGE(B40:G40)</f>
        <v>17.100000000000001</v>
      </c>
    </row>
    <row r="41" spans="1:9" x14ac:dyDescent="0.3">
      <c r="A41" t="s">
        <v>41</v>
      </c>
      <c r="B41">
        <v>11.6</v>
      </c>
      <c r="I41">
        <f>AVERAGE(B41:G41)</f>
        <v>11.6</v>
      </c>
    </row>
    <row r="42" spans="1:9" x14ac:dyDescent="0.3">
      <c r="A42" t="s">
        <v>27</v>
      </c>
      <c r="B42">
        <v>10.451450000000001</v>
      </c>
      <c r="C42">
        <v>18.424399999999999</v>
      </c>
      <c r="E42">
        <v>11.9</v>
      </c>
      <c r="F42">
        <v>17.2</v>
      </c>
      <c r="H42">
        <v>14.55</v>
      </c>
      <c r="I42">
        <f t="shared" si="0"/>
        <v>14.493962499999999</v>
      </c>
    </row>
    <row r="43" spans="1:9" x14ac:dyDescent="0.3">
      <c r="A43" t="s">
        <v>99</v>
      </c>
      <c r="F43">
        <v>12.5</v>
      </c>
      <c r="H43">
        <v>12.5</v>
      </c>
      <c r="I43">
        <f t="shared" si="0"/>
        <v>12.5</v>
      </c>
    </row>
    <row r="47" spans="1:9" x14ac:dyDescent="0.3">
      <c r="C47" t="s">
        <v>365</v>
      </c>
      <c r="D47" t="s">
        <v>369</v>
      </c>
    </row>
    <row r="48" spans="1:9" x14ac:dyDescent="0.3">
      <c r="B48" t="s">
        <v>45</v>
      </c>
      <c r="C48">
        <v>9.8800000000000008</v>
      </c>
      <c r="D48">
        <f>AVERAGE(13.11,15.42)</f>
        <v>14.265000000000001</v>
      </c>
    </row>
    <row r="49" spans="2:4" x14ac:dyDescent="0.3">
      <c r="B49" t="s">
        <v>106</v>
      </c>
      <c r="C49">
        <v>11.70975</v>
      </c>
    </row>
    <row r="50" spans="2:4" x14ac:dyDescent="0.3">
      <c r="B50" t="s">
        <v>38</v>
      </c>
      <c r="C50">
        <v>15.456894999999999</v>
      </c>
      <c r="D50">
        <v>13.156666666666666</v>
      </c>
    </row>
    <row r="51" spans="2:4" x14ac:dyDescent="0.3">
      <c r="B51" t="s">
        <v>139</v>
      </c>
      <c r="D51">
        <v>15.885</v>
      </c>
    </row>
    <row r="52" spans="2:4" x14ac:dyDescent="0.3">
      <c r="B52" t="s">
        <v>271</v>
      </c>
      <c r="D52">
        <v>16.931073084219495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3218-D77B-4DD0-A7F3-F4E5D3CF42BC}">
  <dimension ref="A1:AC138"/>
  <sheetViews>
    <sheetView tabSelected="1" topLeftCell="A103" zoomScale="53" zoomScaleNormal="45" workbookViewId="0">
      <pane xSplit="1" topLeftCell="L1" activePane="topRight" state="frozen"/>
      <selection pane="topRight" activeCell="Q141" sqref="Q141"/>
    </sheetView>
  </sheetViews>
  <sheetFormatPr baseColWidth="10" defaultColWidth="15.109375" defaultRowHeight="14.4" x14ac:dyDescent="0.3"/>
  <cols>
    <col min="1" max="1" width="27.21875" style="132" bestFit="1" customWidth="1"/>
    <col min="2" max="2" width="28.21875" style="132" customWidth="1"/>
    <col min="3" max="3" width="13.5546875" style="132" customWidth="1"/>
    <col min="4" max="4" width="7.5546875" style="132" bestFit="1" customWidth="1"/>
    <col min="5" max="5" width="17.6640625" style="132" bestFit="1" customWidth="1"/>
    <col min="6" max="6" width="11" style="197" bestFit="1" customWidth="1"/>
    <col min="7" max="7" width="12.5546875" style="197" bestFit="1" customWidth="1"/>
    <col min="8" max="8" width="16.88671875" style="167" customWidth="1"/>
    <col min="9" max="10" width="12.5546875" style="167" customWidth="1"/>
    <col min="11" max="11" width="40" style="132" customWidth="1"/>
    <col min="12" max="12" width="22.6640625" style="132" customWidth="1"/>
    <col min="13" max="13" width="20.88671875" style="132" customWidth="1"/>
    <col min="14" max="14" width="28.5546875" style="132" customWidth="1"/>
    <col min="15" max="16" width="15.88671875" style="150" bestFit="1" customWidth="1"/>
    <col min="17" max="17" width="14.33203125" style="150" bestFit="1" customWidth="1"/>
    <col min="18" max="18" width="12.21875" style="132" bestFit="1" customWidth="1"/>
    <col min="19" max="19" width="14.109375" style="159" bestFit="1" customWidth="1"/>
    <col min="20" max="20" width="14.109375" style="159" customWidth="1"/>
    <col min="21" max="21" width="19" style="159" customWidth="1"/>
    <col min="22" max="22" width="17.109375" style="159" customWidth="1"/>
    <col min="23" max="23" width="127" style="132" customWidth="1"/>
    <col min="24" max="29" width="13.6640625" style="132" customWidth="1"/>
    <col min="30" max="16384" width="15.109375" style="122"/>
  </cols>
  <sheetData>
    <row r="1" spans="1:29" ht="43.2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85" t="s">
        <v>5</v>
      </c>
      <c r="G1" s="185" t="s">
        <v>6</v>
      </c>
      <c r="H1" s="165" t="s">
        <v>653</v>
      </c>
      <c r="I1" s="165" t="s">
        <v>655</v>
      </c>
      <c r="J1" s="165" t="s">
        <v>654</v>
      </c>
      <c r="K1" s="129" t="s">
        <v>7</v>
      </c>
      <c r="L1" s="129" t="s">
        <v>8</v>
      </c>
      <c r="M1" s="130" t="s">
        <v>9</v>
      </c>
      <c r="N1" s="130" t="s">
        <v>10</v>
      </c>
      <c r="O1" s="148" t="s">
        <v>11</v>
      </c>
      <c r="P1" s="148" t="s">
        <v>12</v>
      </c>
      <c r="Q1" s="148" t="s">
        <v>13</v>
      </c>
      <c r="R1" s="131" t="s">
        <v>323</v>
      </c>
      <c r="S1" s="156" t="s">
        <v>14</v>
      </c>
      <c r="T1" s="148" t="s">
        <v>378</v>
      </c>
      <c r="U1" s="156" t="s">
        <v>15</v>
      </c>
      <c r="V1" s="156" t="s">
        <v>16</v>
      </c>
      <c r="W1" s="131" t="s">
        <v>76</v>
      </c>
      <c r="X1" s="130" t="s">
        <v>656</v>
      </c>
      <c r="Y1" s="130" t="s">
        <v>657</v>
      </c>
      <c r="Z1" s="130" t="s">
        <v>658</v>
      </c>
      <c r="AA1" s="130" t="s">
        <v>659</v>
      </c>
      <c r="AB1" s="130" t="s">
        <v>660</v>
      </c>
      <c r="AC1" s="130" t="s">
        <v>661</v>
      </c>
    </row>
    <row r="2" spans="1:29" x14ac:dyDescent="0.3">
      <c r="A2" s="67" t="s">
        <v>137</v>
      </c>
      <c r="B2" s="67" t="s">
        <v>138</v>
      </c>
      <c r="C2" s="67">
        <v>500.1</v>
      </c>
      <c r="D2" s="67" t="s">
        <v>21</v>
      </c>
      <c r="E2" s="67" t="s">
        <v>139</v>
      </c>
      <c r="F2" s="184">
        <v>443608</v>
      </c>
      <c r="G2" s="184">
        <v>357743</v>
      </c>
      <c r="H2" s="41" t="s">
        <v>404</v>
      </c>
      <c r="I2" s="41" t="s">
        <v>405</v>
      </c>
      <c r="J2" s="41" t="s">
        <v>406</v>
      </c>
      <c r="K2" s="67" t="s">
        <v>50</v>
      </c>
      <c r="L2" s="67" t="s">
        <v>130</v>
      </c>
      <c r="M2" s="34">
        <v>40080</v>
      </c>
      <c r="N2" s="34">
        <v>40080</v>
      </c>
      <c r="O2" s="149">
        <v>15.634</v>
      </c>
      <c r="P2" s="149">
        <v>16.77</v>
      </c>
      <c r="Q2" s="149">
        <v>17.09</v>
      </c>
      <c r="R2" s="140">
        <f>(Q2-O2)/(-155.635-T2)</f>
        <v>-7.1722371370163277E-3</v>
      </c>
      <c r="S2" s="157"/>
      <c r="T2" s="157">
        <v>47.37</v>
      </c>
      <c r="U2" s="158">
        <v>6</v>
      </c>
      <c r="V2" s="157"/>
      <c r="W2" s="133" t="s">
        <v>333</v>
      </c>
      <c r="X2" s="34"/>
      <c r="Y2" s="34"/>
      <c r="Z2" s="34"/>
      <c r="AA2" s="34"/>
      <c r="AB2" s="34"/>
      <c r="AC2" s="34"/>
    </row>
    <row r="3" spans="1:29" x14ac:dyDescent="0.3">
      <c r="A3" s="67" t="s">
        <v>19</v>
      </c>
      <c r="B3" s="67" t="s">
        <v>20</v>
      </c>
      <c r="C3" s="67">
        <v>500.1</v>
      </c>
      <c r="D3" s="67" t="s">
        <v>21</v>
      </c>
      <c r="E3" s="67" t="s">
        <v>22</v>
      </c>
      <c r="F3" s="184">
        <v>443608</v>
      </c>
      <c r="G3" s="184">
        <v>357743</v>
      </c>
      <c r="H3" s="41" t="s">
        <v>404</v>
      </c>
      <c r="I3" s="41" t="s">
        <v>405</v>
      </c>
      <c r="J3" s="41" t="s">
        <v>406</v>
      </c>
      <c r="K3" s="67" t="s">
        <v>23</v>
      </c>
      <c r="L3" s="67" t="s">
        <v>24</v>
      </c>
      <c r="M3" s="34">
        <v>43256</v>
      </c>
      <c r="N3" s="34">
        <v>43661</v>
      </c>
      <c r="O3" s="149">
        <v>7</v>
      </c>
      <c r="P3" s="149">
        <v>14.2</v>
      </c>
      <c r="Q3" s="149">
        <v>23.1</v>
      </c>
      <c r="S3" s="157"/>
      <c r="V3" s="157">
        <v>0.5</v>
      </c>
      <c r="W3" s="133" t="s">
        <v>195</v>
      </c>
      <c r="X3" s="34"/>
      <c r="Y3" s="34"/>
      <c r="Z3" s="34"/>
      <c r="AA3" s="34"/>
      <c r="AB3" s="34"/>
      <c r="AC3" s="34"/>
    </row>
    <row r="4" spans="1:29" x14ac:dyDescent="0.3">
      <c r="A4" s="67" t="s">
        <v>19</v>
      </c>
      <c r="B4" s="67" t="s">
        <v>140</v>
      </c>
      <c r="C4" s="67">
        <v>500.1</v>
      </c>
      <c r="D4" s="67" t="s">
        <v>21</v>
      </c>
      <c r="E4" s="67" t="s">
        <v>22</v>
      </c>
      <c r="F4" s="184">
        <v>443608</v>
      </c>
      <c r="G4" s="184">
        <v>357743</v>
      </c>
      <c r="H4" s="41" t="s">
        <v>404</v>
      </c>
      <c r="I4" s="41" t="s">
        <v>405</v>
      </c>
      <c r="J4" s="41" t="s">
        <v>406</v>
      </c>
      <c r="K4" s="67" t="s">
        <v>23</v>
      </c>
      <c r="L4" s="67" t="s">
        <v>24</v>
      </c>
      <c r="M4" s="34">
        <v>43692</v>
      </c>
      <c r="N4" s="34">
        <v>43738</v>
      </c>
      <c r="O4" s="149">
        <v>17</v>
      </c>
      <c r="P4" s="149">
        <v>17.096959062559844</v>
      </c>
      <c r="Q4" s="149">
        <v>17.100000381469727</v>
      </c>
      <c r="S4" s="157"/>
      <c r="U4" s="157"/>
      <c r="V4" s="157" t="s">
        <v>141</v>
      </c>
      <c r="W4" s="133"/>
      <c r="X4" s="34"/>
      <c r="Y4" s="34"/>
      <c r="Z4" s="34"/>
      <c r="AA4" s="34"/>
      <c r="AB4" s="34"/>
      <c r="AC4" s="34"/>
    </row>
    <row r="5" spans="1:29" x14ac:dyDescent="0.3">
      <c r="A5" s="67" t="s">
        <v>19</v>
      </c>
      <c r="B5" s="67" t="s">
        <v>173</v>
      </c>
      <c r="C5" s="67">
        <v>500.3</v>
      </c>
      <c r="D5" s="67" t="s">
        <v>21</v>
      </c>
      <c r="E5" s="67" t="s">
        <v>139</v>
      </c>
      <c r="F5" s="184">
        <v>443790</v>
      </c>
      <c r="G5" s="184">
        <v>357640</v>
      </c>
      <c r="H5" s="41" t="s">
        <v>407</v>
      </c>
      <c r="I5" s="41" t="s">
        <v>408</v>
      </c>
      <c r="J5" s="41" t="s">
        <v>409</v>
      </c>
      <c r="K5" s="67" t="s">
        <v>23</v>
      </c>
      <c r="L5" s="67" t="s">
        <v>80</v>
      </c>
      <c r="M5" s="34">
        <v>43299.585300925923</v>
      </c>
      <c r="N5" s="34">
        <v>43390.335300925923</v>
      </c>
      <c r="O5" s="149">
        <v>16.489999999999998</v>
      </c>
      <c r="P5" s="149">
        <v>17.214254298280569</v>
      </c>
      <c r="Q5" s="149">
        <v>17.97</v>
      </c>
      <c r="S5" s="157"/>
      <c r="U5" s="157"/>
      <c r="V5" s="157">
        <v>0.5</v>
      </c>
      <c r="W5" s="133" t="s">
        <v>174</v>
      </c>
      <c r="X5" s="34"/>
      <c r="Y5" s="34"/>
      <c r="Z5" s="34"/>
      <c r="AA5" s="34"/>
      <c r="AB5" s="34"/>
      <c r="AC5" s="34"/>
    </row>
    <row r="6" spans="1:29" x14ac:dyDescent="0.3">
      <c r="A6" s="177" t="s">
        <v>665</v>
      </c>
      <c r="B6" s="177" t="s">
        <v>666</v>
      </c>
      <c r="C6" s="177">
        <v>378.1</v>
      </c>
      <c r="D6" s="177" t="s">
        <v>21</v>
      </c>
      <c r="E6" s="177" t="s">
        <v>45</v>
      </c>
      <c r="F6" s="191">
        <v>392565</v>
      </c>
      <c r="G6" s="191">
        <v>566160</v>
      </c>
      <c r="H6" s="122"/>
      <c r="I6" s="122"/>
      <c r="J6" s="122"/>
      <c r="K6" s="177" t="s">
        <v>190</v>
      </c>
      <c r="L6" s="177" t="s">
        <v>29</v>
      </c>
      <c r="M6" s="178">
        <v>40864</v>
      </c>
      <c r="N6" s="178">
        <v>41152</v>
      </c>
      <c r="O6" s="174">
        <v>9.4</v>
      </c>
      <c r="P6" s="174">
        <v>12.265432098765434</v>
      </c>
      <c r="Q6" s="174">
        <v>15</v>
      </c>
      <c r="R6" s="122"/>
      <c r="S6" s="181">
        <v>15</v>
      </c>
      <c r="T6" s="181"/>
      <c r="U6" s="157"/>
      <c r="V6" s="157"/>
      <c r="W6" s="179" t="s">
        <v>667</v>
      </c>
      <c r="X6" s="122"/>
      <c r="Y6" s="122"/>
      <c r="Z6" s="122"/>
      <c r="AA6" s="122"/>
      <c r="AB6" s="122"/>
      <c r="AC6" s="180"/>
    </row>
    <row r="7" spans="1:29" x14ac:dyDescent="0.3">
      <c r="A7" s="67" t="s">
        <v>77</v>
      </c>
      <c r="B7" s="67" t="s">
        <v>78</v>
      </c>
      <c r="C7" s="137">
        <v>279.10000000000002</v>
      </c>
      <c r="D7" s="67" t="s">
        <v>21</v>
      </c>
      <c r="E7" s="67" t="s">
        <v>45</v>
      </c>
      <c r="F7" s="184">
        <v>432413</v>
      </c>
      <c r="G7" s="184">
        <v>569267</v>
      </c>
      <c r="H7" s="41" t="s">
        <v>410</v>
      </c>
      <c r="I7" s="41" t="s">
        <v>411</v>
      </c>
      <c r="J7" s="41" t="s">
        <v>412</v>
      </c>
      <c r="K7" s="67" t="s">
        <v>79</v>
      </c>
      <c r="L7" s="67" t="s">
        <v>80</v>
      </c>
      <c r="M7" s="34">
        <v>42620</v>
      </c>
      <c r="N7" s="34">
        <v>43630</v>
      </c>
      <c r="O7" s="149">
        <v>10.87</v>
      </c>
      <c r="P7" s="149">
        <v>10.89</v>
      </c>
      <c r="Q7" s="149">
        <v>11.18</v>
      </c>
      <c r="R7" s="35"/>
      <c r="S7" s="157"/>
      <c r="T7" s="149">
        <v>35.299999999999997</v>
      </c>
      <c r="U7" s="157">
        <v>29</v>
      </c>
      <c r="V7" s="157"/>
      <c r="W7" s="133" t="s">
        <v>81</v>
      </c>
      <c r="X7" s="34"/>
      <c r="Y7" s="34"/>
      <c r="Z7" s="34"/>
      <c r="AA7" s="34"/>
      <c r="AB7" s="34"/>
      <c r="AC7" s="34"/>
    </row>
    <row r="8" spans="1:29" x14ac:dyDescent="0.3">
      <c r="A8" s="67" t="s">
        <v>197</v>
      </c>
      <c r="B8" s="67" t="s">
        <v>198</v>
      </c>
      <c r="C8" s="67">
        <v>328.4</v>
      </c>
      <c r="D8" s="67" t="s">
        <v>21</v>
      </c>
      <c r="E8" s="67" t="s">
        <v>32</v>
      </c>
      <c r="F8" s="192">
        <v>359640</v>
      </c>
      <c r="G8" s="192">
        <v>407120</v>
      </c>
      <c r="H8" s="166" t="s">
        <v>413</v>
      </c>
      <c r="I8" s="166" t="s">
        <v>414</v>
      </c>
      <c r="J8" s="166" t="s">
        <v>415</v>
      </c>
      <c r="K8" s="67" t="s">
        <v>68</v>
      </c>
      <c r="L8" s="67" t="s">
        <v>29</v>
      </c>
      <c r="M8" s="34">
        <v>40794</v>
      </c>
      <c r="N8" s="34">
        <v>40794</v>
      </c>
      <c r="O8" s="149">
        <v>11.78</v>
      </c>
      <c r="P8" s="149">
        <v>11.94</v>
      </c>
      <c r="Q8" s="149">
        <v>12.71</v>
      </c>
      <c r="S8" s="157"/>
      <c r="U8" s="157"/>
      <c r="V8" s="157"/>
      <c r="W8" s="133"/>
      <c r="X8" s="34"/>
      <c r="Y8" s="34"/>
      <c r="Z8" s="34"/>
      <c r="AA8" s="34"/>
      <c r="AB8" s="34"/>
      <c r="AC8" s="34"/>
    </row>
    <row r="9" spans="1:29" x14ac:dyDescent="0.3">
      <c r="A9" s="67" t="s">
        <v>254</v>
      </c>
      <c r="B9" s="67" t="s">
        <v>255</v>
      </c>
      <c r="C9" s="67">
        <v>667.1</v>
      </c>
      <c r="D9" s="67" t="s">
        <v>21</v>
      </c>
      <c r="E9" s="67" t="s">
        <v>22</v>
      </c>
      <c r="F9" s="184">
        <v>453202</v>
      </c>
      <c r="G9" s="184">
        <v>343710</v>
      </c>
      <c r="H9" s="41" t="s">
        <v>416</v>
      </c>
      <c r="I9" s="41" t="s">
        <v>417</v>
      </c>
      <c r="J9" s="41" t="s">
        <v>418</v>
      </c>
      <c r="K9" s="67" t="s">
        <v>103</v>
      </c>
      <c r="L9" s="67" t="s">
        <v>39</v>
      </c>
      <c r="M9" s="34">
        <v>42485</v>
      </c>
      <c r="N9" s="34">
        <v>43662</v>
      </c>
      <c r="O9" s="149">
        <v>12.1</v>
      </c>
      <c r="P9" s="149">
        <v>12.38</v>
      </c>
      <c r="Q9" s="149">
        <v>13.91</v>
      </c>
      <c r="S9" s="157"/>
      <c r="U9" s="157">
        <v>80.11</v>
      </c>
      <c r="V9" s="157"/>
      <c r="W9" s="133"/>
      <c r="X9" s="34"/>
      <c r="Y9" s="34"/>
      <c r="Z9" s="34"/>
      <c r="AA9" s="34"/>
      <c r="AB9" s="34"/>
      <c r="AC9" s="34"/>
    </row>
    <row r="10" spans="1:29" x14ac:dyDescent="0.3">
      <c r="A10" s="67" t="s">
        <v>82</v>
      </c>
      <c r="B10" s="67" t="s">
        <v>83</v>
      </c>
      <c r="C10" s="67">
        <v>493.1</v>
      </c>
      <c r="D10" s="67" t="s">
        <v>21</v>
      </c>
      <c r="E10" s="67" t="s">
        <v>38</v>
      </c>
      <c r="F10" s="184">
        <v>330614</v>
      </c>
      <c r="G10" s="184">
        <v>701393</v>
      </c>
      <c r="H10" s="41" t="s">
        <v>419</v>
      </c>
      <c r="I10" s="41" t="s">
        <v>420</v>
      </c>
      <c r="J10" s="41" t="s">
        <v>421</v>
      </c>
      <c r="K10" s="67" t="s">
        <v>79</v>
      </c>
      <c r="L10" s="67" t="s">
        <v>39</v>
      </c>
      <c r="M10" s="34">
        <v>42661</v>
      </c>
      <c r="N10" s="34">
        <v>43661</v>
      </c>
      <c r="O10" s="149">
        <v>9.2899999999999991</v>
      </c>
      <c r="P10" s="149">
        <v>9.32</v>
      </c>
      <c r="Q10" s="149">
        <v>9.52</v>
      </c>
      <c r="R10" s="35"/>
      <c r="S10" s="157"/>
      <c r="T10" s="149"/>
      <c r="U10" s="157">
        <v>59.569999694824219</v>
      </c>
      <c r="V10" s="157"/>
      <c r="W10" s="133"/>
      <c r="X10" s="34"/>
      <c r="Y10" s="34"/>
      <c r="Z10" s="34"/>
      <c r="AA10" s="34"/>
      <c r="AB10" s="34"/>
      <c r="AC10" s="34"/>
    </row>
    <row r="11" spans="1:29" x14ac:dyDescent="0.3">
      <c r="A11" s="67" t="s">
        <v>84</v>
      </c>
      <c r="B11" s="67" t="s">
        <v>83</v>
      </c>
      <c r="C11" s="67">
        <v>492.1</v>
      </c>
      <c r="D11" s="67" t="s">
        <v>21</v>
      </c>
      <c r="E11" s="67" t="s">
        <v>38</v>
      </c>
      <c r="F11" s="184">
        <v>330500</v>
      </c>
      <c r="G11" s="184">
        <v>699400</v>
      </c>
      <c r="H11" s="41" t="s">
        <v>422</v>
      </c>
      <c r="I11" s="41" t="s">
        <v>423</v>
      </c>
      <c r="J11" s="41" t="s">
        <v>424</v>
      </c>
      <c r="K11" s="67" t="s">
        <v>79</v>
      </c>
      <c r="L11" s="67" t="s">
        <v>39</v>
      </c>
      <c r="M11" s="34">
        <v>42661</v>
      </c>
      <c r="N11" s="34">
        <v>43660</v>
      </c>
      <c r="O11" s="149">
        <v>9.3000000000000007</v>
      </c>
      <c r="P11" s="149">
        <v>10.5</v>
      </c>
      <c r="Q11" s="149">
        <v>10.7</v>
      </c>
      <c r="R11" s="35"/>
      <c r="S11" s="157"/>
      <c r="T11" s="149"/>
      <c r="U11" s="157">
        <v>64</v>
      </c>
      <c r="V11" s="157"/>
      <c r="W11" s="133"/>
      <c r="X11" s="34"/>
      <c r="Y11" s="34"/>
      <c r="Z11" s="34"/>
      <c r="AA11" s="34"/>
      <c r="AB11" s="34"/>
      <c r="AC11" s="34"/>
    </row>
    <row r="12" spans="1:29" x14ac:dyDescent="0.3">
      <c r="A12" s="67" t="s">
        <v>85</v>
      </c>
      <c r="B12" s="67" t="s">
        <v>86</v>
      </c>
      <c r="C12" s="67">
        <v>492.1</v>
      </c>
      <c r="D12" s="67" t="s">
        <v>21</v>
      </c>
      <c r="E12" s="67" t="s">
        <v>38</v>
      </c>
      <c r="F12" s="184">
        <v>330500</v>
      </c>
      <c r="G12" s="184">
        <v>699400</v>
      </c>
      <c r="H12" s="41" t="s">
        <v>422</v>
      </c>
      <c r="I12" s="41" t="s">
        <v>423</v>
      </c>
      <c r="J12" s="41" t="s">
        <v>424</v>
      </c>
      <c r="K12" s="67" t="s">
        <v>87</v>
      </c>
      <c r="L12" s="67" t="s">
        <v>88</v>
      </c>
      <c r="M12" s="34">
        <v>42661</v>
      </c>
      <c r="N12" s="34">
        <v>43661</v>
      </c>
      <c r="O12" s="150">
        <v>9.2899999618530273</v>
      </c>
      <c r="P12" s="150">
        <v>9.3239171820013595</v>
      </c>
      <c r="Q12" s="149">
        <v>9.5299999999999994</v>
      </c>
      <c r="R12" s="35"/>
      <c r="S12" s="157"/>
      <c r="T12" s="149"/>
      <c r="U12" s="157"/>
      <c r="V12" s="157"/>
      <c r="W12" s="133" t="s">
        <v>89</v>
      </c>
      <c r="X12" s="34"/>
      <c r="Y12" s="34"/>
      <c r="Z12" s="34"/>
      <c r="AA12" s="34"/>
      <c r="AB12" s="34"/>
      <c r="AC12" s="34"/>
    </row>
    <row r="13" spans="1:29" x14ac:dyDescent="0.3">
      <c r="A13" s="67" t="s">
        <v>142</v>
      </c>
      <c r="B13" s="67" t="s">
        <v>173</v>
      </c>
      <c r="C13" s="67">
        <v>11.25</v>
      </c>
      <c r="D13" s="67" t="s">
        <v>21</v>
      </c>
      <c r="E13" s="67" t="s">
        <v>45</v>
      </c>
      <c r="F13" s="184">
        <v>430388</v>
      </c>
      <c r="G13" s="184">
        <v>582397</v>
      </c>
      <c r="H13" s="41" t="s">
        <v>431</v>
      </c>
      <c r="I13" s="41" t="s">
        <v>432</v>
      </c>
      <c r="J13" s="41" t="s">
        <v>433</v>
      </c>
      <c r="K13" s="67" t="s">
        <v>68</v>
      </c>
      <c r="L13" s="67" t="s">
        <v>69</v>
      </c>
      <c r="M13" s="34">
        <v>43033</v>
      </c>
      <c r="N13" s="34">
        <v>43628</v>
      </c>
      <c r="O13" s="149">
        <v>1.67</v>
      </c>
      <c r="P13" s="149">
        <v>13.6</v>
      </c>
      <c r="Q13" s="149">
        <v>15.13</v>
      </c>
      <c r="S13" s="157">
        <v>200</v>
      </c>
      <c r="U13" s="157" t="s">
        <v>121</v>
      </c>
      <c r="V13" s="157">
        <v>0.5</v>
      </c>
      <c r="W13" s="133"/>
      <c r="X13" s="34"/>
      <c r="Y13" s="34"/>
      <c r="Z13" s="34"/>
      <c r="AA13" s="34"/>
      <c r="AB13" s="34"/>
      <c r="AC13" s="34"/>
    </row>
    <row r="14" spans="1:29" x14ac:dyDescent="0.3">
      <c r="A14" s="67" t="s">
        <v>142</v>
      </c>
      <c r="B14" s="67" t="s">
        <v>146</v>
      </c>
      <c r="C14" s="67">
        <v>11.2</v>
      </c>
      <c r="D14" s="67" t="s">
        <v>21</v>
      </c>
      <c r="E14" s="67" t="s">
        <v>45</v>
      </c>
      <c r="F14" s="184">
        <v>430496</v>
      </c>
      <c r="G14" s="184">
        <v>582255</v>
      </c>
      <c r="H14" s="41" t="s">
        <v>428</v>
      </c>
      <c r="I14" s="41" t="s">
        <v>429</v>
      </c>
      <c r="J14" s="41" t="s">
        <v>430</v>
      </c>
      <c r="K14" s="67" t="s">
        <v>68</v>
      </c>
      <c r="L14" s="67" t="s">
        <v>144</v>
      </c>
      <c r="M14" s="34">
        <v>40309</v>
      </c>
      <c r="N14" s="34">
        <v>40309</v>
      </c>
      <c r="O14" s="149">
        <v>10.423636363636364</v>
      </c>
      <c r="P14" s="149">
        <v>14.359511351351419</v>
      </c>
      <c r="Q14" s="149">
        <v>15.110000000000003</v>
      </c>
      <c r="R14" s="68"/>
      <c r="S14" s="157"/>
      <c r="T14" s="157"/>
      <c r="U14" s="157"/>
      <c r="V14" s="157"/>
      <c r="W14" s="133" t="s">
        <v>147</v>
      </c>
      <c r="X14" s="34"/>
      <c r="Y14" s="34"/>
      <c r="Z14" s="34"/>
      <c r="AA14" s="34"/>
      <c r="AB14" s="34"/>
      <c r="AC14" s="34"/>
    </row>
    <row r="15" spans="1:29" x14ac:dyDescent="0.3">
      <c r="A15" s="67" t="s">
        <v>142</v>
      </c>
      <c r="B15" s="67" t="s">
        <v>146</v>
      </c>
      <c r="C15" s="67">
        <v>11.2</v>
      </c>
      <c r="D15" s="67" t="s">
        <v>21</v>
      </c>
      <c r="E15" s="67" t="s">
        <v>45</v>
      </c>
      <c r="F15" s="184">
        <v>430496</v>
      </c>
      <c r="G15" s="184">
        <v>582255</v>
      </c>
      <c r="H15" s="41" t="s">
        <v>428</v>
      </c>
      <c r="I15" s="41" t="s">
        <v>429</v>
      </c>
      <c r="J15" s="41" t="s">
        <v>430</v>
      </c>
      <c r="K15" s="67" t="s">
        <v>68</v>
      </c>
      <c r="L15" s="67" t="s">
        <v>60</v>
      </c>
      <c r="M15" s="34">
        <v>42340</v>
      </c>
      <c r="N15" s="34">
        <v>43089</v>
      </c>
      <c r="O15" s="149"/>
      <c r="P15" s="149"/>
      <c r="Q15" s="149"/>
      <c r="S15" s="157"/>
      <c r="U15" s="157"/>
      <c r="V15" s="157"/>
      <c r="W15" s="133"/>
      <c r="X15" s="34"/>
      <c r="Y15" s="34"/>
      <c r="Z15" s="34"/>
      <c r="AA15" s="34"/>
      <c r="AB15" s="34"/>
      <c r="AC15" s="34"/>
    </row>
    <row r="16" spans="1:29" x14ac:dyDescent="0.3">
      <c r="A16" s="67" t="s">
        <v>142</v>
      </c>
      <c r="B16" s="67" t="s">
        <v>143</v>
      </c>
      <c r="C16" s="67">
        <v>11.1</v>
      </c>
      <c r="D16" s="67" t="s">
        <v>21</v>
      </c>
      <c r="E16" s="67" t="s">
        <v>45</v>
      </c>
      <c r="F16" s="184">
        <v>430619</v>
      </c>
      <c r="G16" s="184">
        <v>582281</v>
      </c>
      <c r="H16" s="41" t="s">
        <v>425</v>
      </c>
      <c r="I16" s="41" t="s">
        <v>426</v>
      </c>
      <c r="J16" s="41" t="s">
        <v>427</v>
      </c>
      <c r="K16" s="67" t="s">
        <v>68</v>
      </c>
      <c r="L16" s="67" t="s">
        <v>144</v>
      </c>
      <c r="M16" s="34">
        <v>40310</v>
      </c>
      <c r="N16" s="34">
        <v>40310</v>
      </c>
      <c r="O16" s="149">
        <v>9.1</v>
      </c>
      <c r="P16" s="149">
        <v>12.478306176253483</v>
      </c>
      <c r="Q16" s="149">
        <v>15.23</v>
      </c>
      <c r="R16" s="68"/>
      <c r="S16" s="157"/>
      <c r="T16" s="157"/>
      <c r="U16" s="157">
        <v>2</v>
      </c>
      <c r="V16" s="157"/>
      <c r="W16" s="133" t="s">
        <v>145</v>
      </c>
      <c r="X16" s="34"/>
      <c r="Y16" s="34"/>
      <c r="Z16" s="34"/>
      <c r="AA16" s="34"/>
      <c r="AB16" s="34"/>
      <c r="AC16" s="34"/>
    </row>
    <row r="17" spans="1:29" x14ac:dyDescent="0.3">
      <c r="A17" s="67" t="s">
        <v>142</v>
      </c>
      <c r="B17" s="67" t="s">
        <v>143</v>
      </c>
      <c r="C17" s="67">
        <v>11.1</v>
      </c>
      <c r="D17" s="67" t="s">
        <v>21</v>
      </c>
      <c r="E17" s="67" t="s">
        <v>45</v>
      </c>
      <c r="F17" s="184">
        <v>430619</v>
      </c>
      <c r="G17" s="184">
        <v>582281</v>
      </c>
      <c r="H17" s="41" t="s">
        <v>425</v>
      </c>
      <c r="I17" s="41" t="s">
        <v>426</v>
      </c>
      <c r="J17" s="41" t="s">
        <v>427</v>
      </c>
      <c r="K17" s="67" t="s">
        <v>68</v>
      </c>
      <c r="L17" s="67" t="s">
        <v>60</v>
      </c>
      <c r="M17" s="34">
        <v>42619</v>
      </c>
      <c r="N17" s="34">
        <v>42838</v>
      </c>
      <c r="O17" s="149">
        <v>13.11</v>
      </c>
      <c r="P17" s="149">
        <v>13.545450000000001</v>
      </c>
      <c r="Q17" s="149">
        <v>13.91</v>
      </c>
      <c r="S17" s="157"/>
      <c r="U17" s="157">
        <v>3.7</v>
      </c>
      <c r="V17" s="157"/>
      <c r="W17" s="133"/>
      <c r="X17" s="34"/>
      <c r="Y17" s="34"/>
      <c r="Z17" s="34"/>
      <c r="AA17" s="34"/>
      <c r="AB17" s="34"/>
      <c r="AC17" s="34"/>
    </row>
    <row r="18" spans="1:29" x14ac:dyDescent="0.3">
      <c r="A18" s="67" t="s">
        <v>25</v>
      </c>
      <c r="B18" s="67" t="s">
        <v>26</v>
      </c>
      <c r="C18" s="67">
        <v>7.3</v>
      </c>
      <c r="D18" s="67" t="s">
        <v>21</v>
      </c>
      <c r="E18" s="67" t="s">
        <v>27</v>
      </c>
      <c r="F18" s="184">
        <v>264701</v>
      </c>
      <c r="G18" s="184">
        <v>211243</v>
      </c>
      <c r="H18" s="41" t="s">
        <v>434</v>
      </c>
      <c r="I18" s="41" t="s">
        <v>435</v>
      </c>
      <c r="J18" s="41" t="s">
        <v>436</v>
      </c>
      <c r="K18" s="67" t="s">
        <v>28</v>
      </c>
      <c r="L18" s="67" t="s">
        <v>29</v>
      </c>
      <c r="M18" s="34">
        <v>39226</v>
      </c>
      <c r="N18" s="34">
        <v>39656</v>
      </c>
      <c r="O18" s="149">
        <v>8</v>
      </c>
      <c r="P18" s="149">
        <v>11.96</v>
      </c>
      <c r="Q18" s="149">
        <v>15.4</v>
      </c>
      <c r="R18" s="35"/>
      <c r="S18" s="157"/>
      <c r="U18" s="157"/>
      <c r="V18" s="157"/>
      <c r="W18" s="133"/>
      <c r="X18" s="34"/>
      <c r="Y18" s="34"/>
      <c r="Z18" s="34"/>
      <c r="AA18" s="34"/>
      <c r="AB18" s="34"/>
      <c r="AC18" s="34"/>
    </row>
    <row r="19" spans="1:29" x14ac:dyDescent="0.3">
      <c r="A19" s="142" t="s">
        <v>148</v>
      </c>
      <c r="B19" s="142" t="s">
        <v>149</v>
      </c>
      <c r="C19" s="144"/>
      <c r="D19" s="144"/>
      <c r="E19" s="67" t="s">
        <v>38</v>
      </c>
      <c r="F19" s="193">
        <v>327269</v>
      </c>
      <c r="G19" s="193">
        <v>665076</v>
      </c>
      <c r="H19" s="144" t="s">
        <v>437</v>
      </c>
      <c r="I19" s="144" t="s">
        <v>438</v>
      </c>
      <c r="J19" s="144" t="s">
        <v>439</v>
      </c>
      <c r="K19" s="144" t="s">
        <v>103</v>
      </c>
      <c r="L19" s="144" t="s">
        <v>386</v>
      </c>
      <c r="M19" s="145"/>
      <c r="N19" s="145"/>
      <c r="O19" s="151"/>
      <c r="P19" s="151">
        <v>17</v>
      </c>
      <c r="Q19" s="151"/>
      <c r="R19" s="144"/>
      <c r="S19" s="160"/>
      <c r="T19" s="160"/>
      <c r="U19" s="158">
        <v>212</v>
      </c>
      <c r="V19" s="160"/>
      <c r="W19" s="144" t="s">
        <v>387</v>
      </c>
      <c r="X19" s="145"/>
      <c r="Y19" s="145"/>
      <c r="Z19" s="145"/>
      <c r="AA19" s="145"/>
      <c r="AB19" s="145"/>
      <c r="AC19" s="145"/>
    </row>
    <row r="20" spans="1:29" x14ac:dyDescent="0.3">
      <c r="A20" s="142" t="s">
        <v>148</v>
      </c>
      <c r="B20" s="142" t="s">
        <v>149</v>
      </c>
      <c r="C20" s="144"/>
      <c r="D20" s="144"/>
      <c r="E20" s="67" t="s">
        <v>38</v>
      </c>
      <c r="F20" s="193">
        <v>327269</v>
      </c>
      <c r="G20" s="193">
        <v>665076</v>
      </c>
      <c r="H20" s="144" t="s">
        <v>437</v>
      </c>
      <c r="I20" s="144" t="s">
        <v>438</v>
      </c>
      <c r="J20" s="144" t="s">
        <v>439</v>
      </c>
      <c r="K20" s="144" t="s">
        <v>103</v>
      </c>
      <c r="L20" s="144" t="s">
        <v>317</v>
      </c>
      <c r="M20" s="145">
        <v>42460</v>
      </c>
      <c r="N20" s="145">
        <v>42460</v>
      </c>
      <c r="O20" s="151"/>
      <c r="P20" s="151">
        <v>17</v>
      </c>
      <c r="Q20" s="151"/>
      <c r="R20" s="144"/>
      <c r="S20" s="160"/>
      <c r="T20" s="160"/>
      <c r="U20" s="158">
        <v>133</v>
      </c>
      <c r="V20" s="160"/>
      <c r="W20" s="144" t="s">
        <v>387</v>
      </c>
      <c r="X20" s="145"/>
      <c r="Y20" s="145"/>
      <c r="Z20" s="145"/>
      <c r="AA20" s="145"/>
      <c r="AB20" s="145"/>
      <c r="AC20" s="145"/>
    </row>
    <row r="21" spans="1:29" x14ac:dyDescent="0.3">
      <c r="A21" s="67" t="s">
        <v>148</v>
      </c>
      <c r="B21" s="67" t="s">
        <v>149</v>
      </c>
      <c r="C21" s="67">
        <v>432.1</v>
      </c>
      <c r="D21" s="67" t="s">
        <v>21</v>
      </c>
      <c r="E21" s="67" t="s">
        <v>38</v>
      </c>
      <c r="F21" s="184">
        <v>327269</v>
      </c>
      <c r="G21" s="184">
        <v>665076</v>
      </c>
      <c r="H21" s="41" t="s">
        <v>437</v>
      </c>
      <c r="I21" s="41" t="s">
        <v>438</v>
      </c>
      <c r="J21" s="41" t="s">
        <v>439</v>
      </c>
      <c r="K21" s="67" t="s">
        <v>103</v>
      </c>
      <c r="L21" s="67" t="s">
        <v>110</v>
      </c>
      <c r="M21" s="34">
        <v>43656</v>
      </c>
      <c r="N21" s="34">
        <v>43656</v>
      </c>
      <c r="O21" s="149">
        <v>16.5</v>
      </c>
      <c r="P21" s="149">
        <v>17.010000000000002</v>
      </c>
      <c r="Q21" s="149">
        <v>17.36</v>
      </c>
      <c r="R21" s="140">
        <f>(Q21-O21)/(610-114)</f>
        <v>1.7338709677419343E-3</v>
      </c>
      <c r="S21" s="157"/>
      <c r="T21" s="157"/>
      <c r="U21" s="157">
        <v>113.54</v>
      </c>
      <c r="V21" s="157"/>
      <c r="W21" s="133" t="s">
        <v>344</v>
      </c>
      <c r="X21" s="34"/>
      <c r="Y21" s="34"/>
      <c r="Z21" s="34"/>
      <c r="AA21" s="34"/>
      <c r="AB21" s="34"/>
      <c r="AC21" s="34"/>
    </row>
    <row r="22" spans="1:29" x14ac:dyDescent="0.3">
      <c r="A22" s="67" t="s">
        <v>30</v>
      </c>
      <c r="B22" s="67" t="s">
        <v>31</v>
      </c>
      <c r="C22" s="67">
        <v>544.20000000000005</v>
      </c>
      <c r="D22" s="67" t="s">
        <v>21</v>
      </c>
      <c r="E22" s="67" t="s">
        <v>32</v>
      </c>
      <c r="F22" s="192">
        <v>386540</v>
      </c>
      <c r="G22" s="192">
        <v>427685</v>
      </c>
      <c r="H22" s="166" t="s">
        <v>443</v>
      </c>
      <c r="I22" s="166" t="s">
        <v>444</v>
      </c>
      <c r="J22" s="166" t="s">
        <v>445</v>
      </c>
      <c r="K22" s="67" t="s">
        <v>28</v>
      </c>
      <c r="L22" s="67" t="s">
        <v>29</v>
      </c>
      <c r="M22" s="34">
        <v>39344</v>
      </c>
      <c r="N22" s="34">
        <v>39344</v>
      </c>
      <c r="O22" s="149"/>
      <c r="P22" s="150">
        <v>10.5</v>
      </c>
      <c r="Q22" s="149"/>
      <c r="R22" s="35"/>
      <c r="S22" s="157">
        <v>1.2</v>
      </c>
      <c r="U22" s="157"/>
      <c r="V22" s="157"/>
      <c r="W22" s="133" t="s">
        <v>200</v>
      </c>
      <c r="X22" s="34"/>
      <c r="Y22" s="34"/>
      <c r="Z22" s="34"/>
      <c r="AA22" s="34"/>
      <c r="AB22" s="34"/>
      <c r="AC22" s="34"/>
    </row>
    <row r="23" spans="1:29" x14ac:dyDescent="0.3">
      <c r="A23" s="67" t="s">
        <v>30</v>
      </c>
      <c r="B23" s="67" t="s">
        <v>189</v>
      </c>
      <c r="C23" s="67">
        <v>544.29999999999995</v>
      </c>
      <c r="D23" s="67" t="s">
        <v>21</v>
      </c>
      <c r="E23" s="67" t="s">
        <v>32</v>
      </c>
      <c r="F23" s="192">
        <v>386641</v>
      </c>
      <c r="G23" s="192">
        <v>427863</v>
      </c>
      <c r="H23" s="166" t="s">
        <v>440</v>
      </c>
      <c r="I23" s="166" t="s">
        <v>441</v>
      </c>
      <c r="J23" s="166" t="s">
        <v>442</v>
      </c>
      <c r="K23" s="67" t="s">
        <v>190</v>
      </c>
      <c r="L23" s="67" t="s">
        <v>29</v>
      </c>
      <c r="M23" s="34">
        <v>39344</v>
      </c>
      <c r="N23" s="34">
        <v>39344</v>
      </c>
      <c r="O23" s="149"/>
      <c r="P23" s="149">
        <v>11.2</v>
      </c>
      <c r="Q23" s="149"/>
      <c r="R23" s="35"/>
      <c r="S23" s="157">
        <v>2.5</v>
      </c>
      <c r="U23" s="157"/>
      <c r="V23" s="157"/>
      <c r="W23" s="133"/>
      <c r="X23" s="34"/>
      <c r="Y23" s="34"/>
      <c r="Z23" s="34"/>
      <c r="AA23" s="34"/>
      <c r="AB23" s="34"/>
      <c r="AC23" s="34"/>
    </row>
    <row r="24" spans="1:29" x14ac:dyDescent="0.3">
      <c r="A24" s="67" t="s">
        <v>33</v>
      </c>
      <c r="B24" s="67" t="s">
        <v>34</v>
      </c>
      <c r="C24" s="67">
        <v>594.1</v>
      </c>
      <c r="D24" s="67" t="s">
        <v>21</v>
      </c>
      <c r="E24" s="67" t="s">
        <v>27</v>
      </c>
      <c r="F24" s="192">
        <v>322629</v>
      </c>
      <c r="G24" s="192">
        <v>191283</v>
      </c>
      <c r="H24" s="166" t="s">
        <v>446</v>
      </c>
      <c r="I24" s="166" t="s">
        <v>447</v>
      </c>
      <c r="J24" s="166" t="s">
        <v>448</v>
      </c>
      <c r="K24" s="67" t="s">
        <v>35</v>
      </c>
      <c r="L24" s="67" t="s">
        <v>29</v>
      </c>
      <c r="M24" s="34">
        <v>38405</v>
      </c>
      <c r="N24" s="34">
        <v>38405</v>
      </c>
      <c r="O24" s="149"/>
      <c r="P24" s="149">
        <v>9.8000000000000007</v>
      </c>
      <c r="Q24" s="149"/>
      <c r="R24" s="35"/>
      <c r="S24" s="157">
        <v>1.01</v>
      </c>
      <c r="U24" s="157"/>
      <c r="V24" s="157"/>
      <c r="W24" s="133" t="s">
        <v>200</v>
      </c>
      <c r="X24" s="34"/>
      <c r="Y24" s="34"/>
      <c r="Z24" s="34"/>
      <c r="AA24" s="34"/>
      <c r="AB24" s="34"/>
      <c r="AC24" s="34"/>
    </row>
    <row r="25" spans="1:29" x14ac:dyDescent="0.3">
      <c r="A25" s="67" t="s">
        <v>33</v>
      </c>
      <c r="B25" s="67" t="s">
        <v>36</v>
      </c>
      <c r="C25" s="67">
        <v>594.1</v>
      </c>
      <c r="D25" s="67" t="s">
        <v>21</v>
      </c>
      <c r="E25" s="67" t="s">
        <v>27</v>
      </c>
      <c r="F25" s="192">
        <v>322629</v>
      </c>
      <c r="G25" s="192">
        <v>191283</v>
      </c>
      <c r="H25" s="166" t="s">
        <v>446</v>
      </c>
      <c r="I25" s="166" t="s">
        <v>447</v>
      </c>
      <c r="J25" s="166" t="s">
        <v>448</v>
      </c>
      <c r="K25" s="67" t="s">
        <v>35</v>
      </c>
      <c r="L25" s="67" t="s">
        <v>29</v>
      </c>
      <c r="M25" s="34">
        <v>38405</v>
      </c>
      <c r="N25" s="34">
        <v>38405</v>
      </c>
      <c r="O25" s="149"/>
      <c r="P25" s="149">
        <v>9</v>
      </c>
      <c r="Q25" s="149"/>
      <c r="R25" s="35"/>
      <c r="S25" s="157"/>
      <c r="U25" s="157"/>
      <c r="V25" s="157"/>
      <c r="W25" s="133" t="s">
        <v>200</v>
      </c>
      <c r="X25" s="34"/>
      <c r="Y25" s="34"/>
      <c r="Z25" s="34"/>
      <c r="AA25" s="34"/>
      <c r="AB25" s="34"/>
      <c r="AC25" s="34"/>
    </row>
    <row r="26" spans="1:29" x14ac:dyDescent="0.3">
      <c r="A26" s="187" t="s">
        <v>668</v>
      </c>
      <c r="B26" s="187"/>
      <c r="C26" s="187"/>
      <c r="D26" s="187" t="s">
        <v>21</v>
      </c>
      <c r="E26" s="187" t="s">
        <v>38</v>
      </c>
      <c r="F26" s="194">
        <v>280300</v>
      </c>
      <c r="G26" s="194">
        <v>643200</v>
      </c>
      <c r="H26" s="186"/>
      <c r="I26" s="186"/>
      <c r="J26" s="186"/>
      <c r="K26" s="187" t="s">
        <v>669</v>
      </c>
      <c r="L26" s="187" t="s">
        <v>29</v>
      </c>
      <c r="M26" s="183">
        <v>1999</v>
      </c>
      <c r="N26" s="183">
        <v>1999</v>
      </c>
      <c r="O26" s="149"/>
      <c r="P26" s="149">
        <v>9</v>
      </c>
      <c r="Q26" s="149"/>
      <c r="R26" s="189"/>
      <c r="S26" s="157">
        <v>3</v>
      </c>
      <c r="U26" s="157"/>
      <c r="V26" s="157"/>
      <c r="W26" s="133"/>
      <c r="X26" s="188"/>
      <c r="Y26" s="188"/>
      <c r="Z26" s="188"/>
      <c r="AA26" s="188"/>
      <c r="AB26" s="188"/>
      <c r="AC26" s="188"/>
    </row>
    <row r="27" spans="1:29" x14ac:dyDescent="0.3">
      <c r="A27" s="67" t="s">
        <v>90</v>
      </c>
      <c r="B27" s="67" t="s">
        <v>191</v>
      </c>
      <c r="C27" s="67">
        <v>537.4</v>
      </c>
      <c r="D27" s="67" t="s">
        <v>21</v>
      </c>
      <c r="E27" s="67" t="s">
        <v>27</v>
      </c>
      <c r="F27" s="184">
        <v>324560</v>
      </c>
      <c r="G27" s="184">
        <v>208930</v>
      </c>
      <c r="H27" s="41" t="s">
        <v>449</v>
      </c>
      <c r="I27" s="41" t="s">
        <v>450</v>
      </c>
      <c r="J27" s="41" t="s">
        <v>451</v>
      </c>
      <c r="K27" s="67" t="s">
        <v>192</v>
      </c>
      <c r="L27" s="67" t="s">
        <v>57</v>
      </c>
      <c r="M27" s="34">
        <v>40638</v>
      </c>
      <c r="N27" s="34">
        <v>40645</v>
      </c>
      <c r="O27" s="149">
        <v>7.1630000000000003</v>
      </c>
      <c r="P27" s="149">
        <v>11.0458</v>
      </c>
      <c r="Q27" s="149">
        <v>14.643000000000001</v>
      </c>
      <c r="R27" s="35"/>
      <c r="S27" s="157"/>
      <c r="U27" s="157"/>
      <c r="V27" s="157"/>
      <c r="W27" s="133"/>
      <c r="X27" s="34"/>
      <c r="Y27" s="34"/>
      <c r="Z27" s="34"/>
      <c r="AA27" s="34"/>
      <c r="AB27" s="34"/>
      <c r="AC27" s="34"/>
    </row>
    <row r="28" spans="1:29" x14ac:dyDescent="0.3">
      <c r="A28" s="67" t="s">
        <v>90</v>
      </c>
      <c r="B28" s="67" t="s">
        <v>91</v>
      </c>
      <c r="C28" s="67">
        <v>537.1</v>
      </c>
      <c r="D28" s="67" t="s">
        <v>21</v>
      </c>
      <c r="E28" s="67" t="s">
        <v>27</v>
      </c>
      <c r="F28" s="184">
        <v>324560</v>
      </c>
      <c r="G28" s="184">
        <v>208930</v>
      </c>
      <c r="H28" s="41" t="s">
        <v>449</v>
      </c>
      <c r="I28" s="41" t="s">
        <v>450</v>
      </c>
      <c r="J28" s="41" t="s">
        <v>451</v>
      </c>
      <c r="K28" s="67" t="s">
        <v>92</v>
      </c>
      <c r="L28" s="67" t="s">
        <v>57</v>
      </c>
      <c r="M28" s="34">
        <v>40638</v>
      </c>
      <c r="N28" s="34">
        <v>40645</v>
      </c>
      <c r="O28" s="149">
        <v>16.82</v>
      </c>
      <c r="P28" s="149">
        <v>18.424399999999999</v>
      </c>
      <c r="Q28" s="149">
        <v>18.626999999999999</v>
      </c>
      <c r="R28" s="35"/>
      <c r="S28" s="157"/>
      <c r="T28" s="149"/>
      <c r="U28" s="157"/>
      <c r="V28" s="157"/>
      <c r="W28" s="133"/>
      <c r="X28" s="34"/>
      <c r="Y28" s="34"/>
      <c r="Z28" s="34"/>
      <c r="AA28" s="34"/>
      <c r="AB28" s="34"/>
      <c r="AC28" s="34"/>
    </row>
    <row r="29" spans="1:29" x14ac:dyDescent="0.3">
      <c r="A29" s="67" t="s">
        <v>37</v>
      </c>
      <c r="B29" s="67" t="s">
        <v>20</v>
      </c>
      <c r="C29" s="67">
        <v>575.4</v>
      </c>
      <c r="D29" s="67" t="s">
        <v>21</v>
      </c>
      <c r="E29" s="67" t="s">
        <v>38</v>
      </c>
      <c r="F29" s="184">
        <v>298146</v>
      </c>
      <c r="G29" s="184">
        <v>697750</v>
      </c>
      <c r="H29" s="41" t="s">
        <v>452</v>
      </c>
      <c r="I29" s="41" t="s">
        <v>453</v>
      </c>
      <c r="J29" s="41" t="s">
        <v>454</v>
      </c>
      <c r="K29" s="67" t="s">
        <v>23</v>
      </c>
      <c r="L29" s="67" t="s">
        <v>39</v>
      </c>
      <c r="M29" s="34">
        <v>42828.4375</v>
      </c>
      <c r="N29" s="34">
        <v>43678.458333333336</v>
      </c>
      <c r="O29" s="149">
        <v>0.30000001192092896</v>
      </c>
      <c r="P29" s="149">
        <v>9.5877491573371447</v>
      </c>
      <c r="Q29" s="149">
        <v>22.430000305175781</v>
      </c>
      <c r="R29" s="35"/>
      <c r="S29" s="157"/>
      <c r="U29" s="157"/>
      <c r="V29" s="157"/>
      <c r="W29" s="133" t="s">
        <v>202</v>
      </c>
      <c r="X29" s="34"/>
      <c r="Y29" s="34"/>
      <c r="Z29" s="34"/>
      <c r="AA29" s="34"/>
      <c r="AB29" s="34"/>
      <c r="AC29" s="34"/>
    </row>
    <row r="30" spans="1:29" x14ac:dyDescent="0.3">
      <c r="A30" s="142" t="s">
        <v>258</v>
      </c>
      <c r="B30" s="142" t="s">
        <v>259</v>
      </c>
      <c r="C30" s="144"/>
      <c r="D30" s="144"/>
      <c r="E30" s="144"/>
      <c r="F30" s="193">
        <v>367006</v>
      </c>
      <c r="G30" s="193">
        <v>564317</v>
      </c>
      <c r="H30" s="144" t="s">
        <v>455</v>
      </c>
      <c r="I30" s="144" t="s">
        <v>456</v>
      </c>
      <c r="J30" s="144" t="s">
        <v>457</v>
      </c>
      <c r="K30" s="145"/>
      <c r="L30" s="144"/>
      <c r="M30" s="144">
        <v>2008</v>
      </c>
      <c r="N30" s="144">
        <v>2008</v>
      </c>
      <c r="O30" s="152"/>
      <c r="P30" s="151"/>
      <c r="Q30" s="151">
        <v>15</v>
      </c>
      <c r="R30" s="144"/>
      <c r="S30" s="160"/>
      <c r="T30" s="160"/>
      <c r="U30" s="160"/>
      <c r="V30" s="160"/>
      <c r="W30" s="144" t="s">
        <v>388</v>
      </c>
      <c r="X30" s="144"/>
      <c r="Y30" s="144"/>
      <c r="Z30" s="144"/>
      <c r="AA30" s="144"/>
      <c r="AB30" s="144"/>
      <c r="AC30" s="144"/>
    </row>
    <row r="31" spans="1:29" x14ac:dyDescent="0.3">
      <c r="A31" s="142" t="s">
        <v>258</v>
      </c>
      <c r="B31" s="142" t="s">
        <v>259</v>
      </c>
      <c r="C31" s="144"/>
      <c r="D31" s="144"/>
      <c r="E31" s="144"/>
      <c r="F31" s="193">
        <v>367006</v>
      </c>
      <c r="G31" s="193">
        <v>564317</v>
      </c>
      <c r="H31" s="144" t="s">
        <v>455</v>
      </c>
      <c r="I31" s="144" t="s">
        <v>456</v>
      </c>
      <c r="J31" s="144" t="s">
        <v>457</v>
      </c>
      <c r="K31" s="145"/>
      <c r="L31" s="144"/>
      <c r="M31" s="144">
        <v>2010</v>
      </c>
      <c r="N31" s="144">
        <v>2010</v>
      </c>
      <c r="O31" s="152"/>
      <c r="P31" s="151"/>
      <c r="Q31" s="151">
        <v>10</v>
      </c>
      <c r="R31" s="144"/>
      <c r="S31" s="160"/>
      <c r="T31" s="160"/>
      <c r="U31" s="160"/>
      <c r="V31" s="160"/>
      <c r="W31" s="144" t="s">
        <v>388</v>
      </c>
      <c r="X31" s="144"/>
      <c r="Y31" s="144"/>
      <c r="Z31" s="144"/>
      <c r="AA31" s="144"/>
      <c r="AB31" s="144"/>
      <c r="AC31" s="144"/>
    </row>
    <row r="32" spans="1:29" s="70" customFormat="1" x14ac:dyDescent="0.3">
      <c r="A32" s="67" t="s">
        <v>258</v>
      </c>
      <c r="B32" s="67" t="s">
        <v>259</v>
      </c>
      <c r="C32" s="67">
        <v>607.1</v>
      </c>
      <c r="D32" s="67" t="s">
        <v>21</v>
      </c>
      <c r="E32" s="67" t="s">
        <v>45</v>
      </c>
      <c r="F32" s="184">
        <v>367006</v>
      </c>
      <c r="G32" s="184">
        <v>564317</v>
      </c>
      <c r="H32" s="41" t="s">
        <v>455</v>
      </c>
      <c r="I32" s="41" t="s">
        <v>456</v>
      </c>
      <c r="J32" s="41" t="s">
        <v>457</v>
      </c>
      <c r="K32" s="134" t="s">
        <v>260</v>
      </c>
      <c r="L32" s="67" t="s">
        <v>261</v>
      </c>
      <c r="M32" s="34">
        <v>41605.52416666667</v>
      </c>
      <c r="N32" s="34">
        <v>42010.482499999998</v>
      </c>
      <c r="O32" s="149">
        <v>7.827</v>
      </c>
      <c r="P32" s="149">
        <v>12.785914574372555</v>
      </c>
      <c r="Q32" s="149">
        <v>13.803000000000001</v>
      </c>
      <c r="R32" s="132"/>
      <c r="S32" s="157"/>
      <c r="T32" s="159">
        <v>116</v>
      </c>
      <c r="U32" s="157">
        <v>10</v>
      </c>
      <c r="V32" s="157"/>
      <c r="W32" s="133" t="s">
        <v>262</v>
      </c>
      <c r="X32" s="34"/>
      <c r="Y32" s="34"/>
      <c r="Z32" s="34"/>
      <c r="AA32" s="34"/>
      <c r="AB32" s="34"/>
      <c r="AC32" s="34"/>
    </row>
    <row r="33" spans="1:29" s="70" customFormat="1" x14ac:dyDescent="0.3">
      <c r="A33" s="67" t="s">
        <v>93</v>
      </c>
      <c r="B33" s="67" t="s">
        <v>96</v>
      </c>
      <c r="C33" s="67">
        <v>656.4</v>
      </c>
      <c r="D33" s="67" t="s">
        <v>21</v>
      </c>
      <c r="E33" s="67" t="s">
        <v>38</v>
      </c>
      <c r="F33" s="192">
        <v>341622</v>
      </c>
      <c r="G33" s="192">
        <v>674753</v>
      </c>
      <c r="H33" s="166" t="s">
        <v>461</v>
      </c>
      <c r="I33" s="166" t="s">
        <v>462</v>
      </c>
      <c r="J33" s="166" t="s">
        <v>463</v>
      </c>
      <c r="K33" s="67" t="s">
        <v>23</v>
      </c>
      <c r="L33" s="67" t="s">
        <v>57</v>
      </c>
      <c r="M33" s="34">
        <v>40864</v>
      </c>
      <c r="N33" s="34">
        <v>41130</v>
      </c>
      <c r="O33" s="149">
        <v>10.74</v>
      </c>
      <c r="P33" s="149">
        <v>11.576265277342831</v>
      </c>
      <c r="Q33" s="149">
        <v>14.073</v>
      </c>
      <c r="R33" s="67"/>
      <c r="S33" s="157"/>
      <c r="T33" s="161"/>
      <c r="U33" s="157">
        <v>15</v>
      </c>
      <c r="V33" s="157"/>
      <c r="W33" s="133"/>
      <c r="X33" s="34"/>
      <c r="Y33" s="34"/>
      <c r="Z33" s="34"/>
      <c r="AA33" s="34"/>
      <c r="AB33" s="34"/>
      <c r="AC33" s="34"/>
    </row>
    <row r="34" spans="1:29" s="70" customFormat="1" x14ac:dyDescent="0.3">
      <c r="A34" s="67" t="s">
        <v>93</v>
      </c>
      <c r="B34" s="67" t="s">
        <v>173</v>
      </c>
      <c r="C34" s="67">
        <v>656.55</v>
      </c>
      <c r="D34" s="67" t="s">
        <v>21</v>
      </c>
      <c r="E34" s="67" t="s">
        <v>38</v>
      </c>
      <c r="F34" s="184">
        <v>341763</v>
      </c>
      <c r="G34" s="184">
        <v>674793</v>
      </c>
      <c r="H34" s="41" t="s">
        <v>464</v>
      </c>
      <c r="I34" s="41" t="s">
        <v>465</v>
      </c>
      <c r="J34" s="41" t="s">
        <v>466</v>
      </c>
      <c r="K34" s="67" t="s">
        <v>171</v>
      </c>
      <c r="L34" s="67" t="s">
        <v>57</v>
      </c>
      <c r="M34" s="34">
        <v>42517</v>
      </c>
      <c r="N34" s="34">
        <v>42704</v>
      </c>
      <c r="O34" s="149">
        <v>9.49</v>
      </c>
      <c r="P34" s="149">
        <v>11.49665070171574</v>
      </c>
      <c r="Q34" s="149">
        <v>21.85</v>
      </c>
      <c r="R34" s="132"/>
      <c r="S34" s="157"/>
      <c r="T34" s="159"/>
      <c r="U34" s="157"/>
      <c r="V34" s="157"/>
      <c r="W34" s="133"/>
      <c r="X34" s="34"/>
      <c r="Y34" s="34"/>
      <c r="Z34" s="34"/>
      <c r="AA34" s="34"/>
      <c r="AB34" s="34"/>
      <c r="AC34" s="34"/>
    </row>
    <row r="35" spans="1:29" s="171" customFormat="1" x14ac:dyDescent="0.3">
      <c r="A35" s="67" t="s">
        <v>93</v>
      </c>
      <c r="B35" s="67" t="s">
        <v>94</v>
      </c>
      <c r="C35" s="67">
        <v>656.1</v>
      </c>
      <c r="D35" s="67" t="s">
        <v>21</v>
      </c>
      <c r="E35" s="67" t="s">
        <v>38</v>
      </c>
      <c r="F35" s="184">
        <v>341785</v>
      </c>
      <c r="G35" s="184">
        <v>674804</v>
      </c>
      <c r="H35" s="41" t="s">
        <v>458</v>
      </c>
      <c r="I35" s="41" t="s">
        <v>459</v>
      </c>
      <c r="J35" s="41" t="s">
        <v>460</v>
      </c>
      <c r="K35" s="134" t="s">
        <v>23</v>
      </c>
      <c r="L35" s="67" t="s">
        <v>95</v>
      </c>
      <c r="M35" s="34">
        <v>43195</v>
      </c>
      <c r="N35" s="34">
        <v>43679</v>
      </c>
      <c r="O35" s="149">
        <v>10.270000457763672</v>
      </c>
      <c r="P35" s="149">
        <v>11.537492957488753</v>
      </c>
      <c r="Q35" s="149">
        <v>12.010000228881836</v>
      </c>
      <c r="R35" s="67"/>
      <c r="S35" s="157"/>
      <c r="T35" s="161">
        <v>18</v>
      </c>
      <c r="U35" s="157"/>
      <c r="V35" s="157"/>
      <c r="W35" s="133"/>
      <c r="X35" s="34"/>
      <c r="Y35" s="34"/>
      <c r="Z35" s="34"/>
      <c r="AA35" s="34"/>
      <c r="AB35" s="34"/>
      <c r="AC35" s="34"/>
    </row>
    <row r="36" spans="1:29" s="70" customFormat="1" x14ac:dyDescent="0.3">
      <c r="A36" s="67" t="s">
        <v>264</v>
      </c>
      <c r="B36" s="67" t="s">
        <v>265</v>
      </c>
      <c r="C36" s="67">
        <v>17.100000000000001</v>
      </c>
      <c r="D36" s="67" t="s">
        <v>21</v>
      </c>
      <c r="E36" s="67" t="s">
        <v>45</v>
      </c>
      <c r="F36" s="184">
        <v>434655</v>
      </c>
      <c r="G36" s="184">
        <v>562252</v>
      </c>
      <c r="H36" s="41" t="s">
        <v>467</v>
      </c>
      <c r="I36" s="41" t="s">
        <v>468</v>
      </c>
      <c r="J36" s="41" t="s">
        <v>469</v>
      </c>
      <c r="K36" s="134" t="s">
        <v>103</v>
      </c>
      <c r="L36" s="67" t="s">
        <v>95</v>
      </c>
      <c r="M36" s="34">
        <v>42592.625</v>
      </c>
      <c r="N36" s="34">
        <v>43668.083391377317</v>
      </c>
      <c r="O36" s="149">
        <v>14.2</v>
      </c>
      <c r="P36" s="149">
        <v>14.6</v>
      </c>
      <c r="Q36" s="149">
        <v>15.2</v>
      </c>
      <c r="R36" s="132"/>
      <c r="S36" s="157"/>
      <c r="T36" s="159">
        <v>-28</v>
      </c>
      <c r="U36" s="157">
        <v>57</v>
      </c>
      <c r="V36" s="157"/>
      <c r="W36" s="133"/>
      <c r="X36" s="34"/>
      <c r="Y36" s="34"/>
      <c r="Z36" s="34"/>
      <c r="AA36" s="34"/>
      <c r="AB36" s="34"/>
      <c r="AC36" s="34"/>
    </row>
    <row r="37" spans="1:29" s="70" customFormat="1" x14ac:dyDescent="0.3">
      <c r="A37" s="67" t="s">
        <v>264</v>
      </c>
      <c r="B37" s="67" t="s">
        <v>351</v>
      </c>
      <c r="C37" s="132"/>
      <c r="D37" s="132"/>
      <c r="E37" s="67" t="s">
        <v>45</v>
      </c>
      <c r="F37" s="184">
        <v>434655</v>
      </c>
      <c r="G37" s="184">
        <v>562252</v>
      </c>
      <c r="H37" s="41" t="s">
        <v>467</v>
      </c>
      <c r="I37" s="41" t="s">
        <v>468</v>
      </c>
      <c r="J37" s="41" t="s">
        <v>469</v>
      </c>
      <c r="K37" s="67" t="s">
        <v>50</v>
      </c>
      <c r="L37" s="132"/>
      <c r="M37" s="132">
        <v>2009</v>
      </c>
      <c r="N37" s="132">
        <v>2009</v>
      </c>
      <c r="O37" s="150">
        <v>15.18</v>
      </c>
      <c r="P37" s="150">
        <f>(O37+Q37)/2</f>
        <v>16.035</v>
      </c>
      <c r="Q37" s="150">
        <v>16.89</v>
      </c>
      <c r="R37" s="141">
        <f>(Q37-O37)/(432-95)</f>
        <v>5.0741839762611304E-3</v>
      </c>
      <c r="S37" s="159"/>
      <c r="T37" s="159">
        <v>-95.16</v>
      </c>
      <c r="U37" s="159"/>
      <c r="V37" s="159"/>
      <c r="W37" s="132" t="s">
        <v>352</v>
      </c>
      <c r="X37" s="132"/>
      <c r="Y37" s="132"/>
      <c r="Z37" s="132"/>
      <c r="AA37" s="132"/>
      <c r="AB37" s="132"/>
      <c r="AC37" s="132"/>
    </row>
    <row r="38" spans="1:29" s="70" customFormat="1" x14ac:dyDescent="0.3">
      <c r="A38" s="67" t="s">
        <v>40</v>
      </c>
      <c r="B38" s="67" t="s">
        <v>31</v>
      </c>
      <c r="C38" s="67">
        <v>33.1</v>
      </c>
      <c r="D38" s="67" t="s">
        <v>21</v>
      </c>
      <c r="E38" s="67" t="s">
        <v>41</v>
      </c>
      <c r="F38" s="184">
        <v>437600</v>
      </c>
      <c r="G38" s="184">
        <v>370900</v>
      </c>
      <c r="H38" s="41" t="s">
        <v>470</v>
      </c>
      <c r="I38" s="41" t="s">
        <v>471</v>
      </c>
      <c r="J38" s="41" t="s">
        <v>472</v>
      </c>
      <c r="K38" s="67" t="s">
        <v>31</v>
      </c>
      <c r="L38" s="67" t="s">
        <v>29</v>
      </c>
      <c r="M38" s="34">
        <v>39969</v>
      </c>
      <c r="N38" s="34">
        <v>43621</v>
      </c>
      <c r="O38" s="149"/>
      <c r="P38" s="149">
        <v>11.6</v>
      </c>
      <c r="Q38" s="149"/>
      <c r="R38" s="35"/>
      <c r="S38" s="157"/>
      <c r="T38" s="159"/>
      <c r="U38" s="157"/>
      <c r="V38" s="157"/>
      <c r="W38" s="133" t="s">
        <v>200</v>
      </c>
      <c r="X38" s="34"/>
      <c r="Y38" s="34"/>
      <c r="Z38" s="34"/>
      <c r="AA38" s="34"/>
      <c r="AB38" s="34"/>
      <c r="AC38" s="34"/>
    </row>
    <row r="39" spans="1:29" s="70" customFormat="1" x14ac:dyDescent="0.3">
      <c r="A39" s="67" t="s">
        <v>169</v>
      </c>
      <c r="B39" s="67" t="s">
        <v>170</v>
      </c>
      <c r="C39" s="67">
        <v>29.3</v>
      </c>
      <c r="D39" s="67" t="s">
        <v>21</v>
      </c>
      <c r="E39" s="67" t="s">
        <v>32</v>
      </c>
      <c r="F39" s="184">
        <v>374828</v>
      </c>
      <c r="G39" s="184">
        <v>400544</v>
      </c>
      <c r="H39" s="41" t="s">
        <v>473</v>
      </c>
      <c r="I39" s="41" t="s">
        <v>474</v>
      </c>
      <c r="J39" s="41" t="s">
        <v>475</v>
      </c>
      <c r="K39" s="67" t="s">
        <v>171</v>
      </c>
      <c r="L39" s="67" t="s">
        <v>57</v>
      </c>
      <c r="M39" s="34">
        <v>40793</v>
      </c>
      <c r="N39" s="34">
        <v>40793</v>
      </c>
      <c r="O39" s="149">
        <v>11.93</v>
      </c>
      <c r="P39" s="149">
        <v>12.06</v>
      </c>
      <c r="Q39" s="149">
        <v>12.47</v>
      </c>
      <c r="R39" s="132"/>
      <c r="S39" s="157"/>
      <c r="T39" s="159"/>
      <c r="U39" s="157"/>
      <c r="V39" s="157"/>
      <c r="W39" s="133"/>
      <c r="X39" s="34"/>
      <c r="Y39" s="34"/>
      <c r="Z39" s="34"/>
      <c r="AA39" s="34"/>
      <c r="AB39" s="34"/>
      <c r="AC39" s="34"/>
    </row>
    <row r="40" spans="1:29" s="70" customFormat="1" x14ac:dyDescent="0.3">
      <c r="A40" s="67" t="s">
        <v>169</v>
      </c>
      <c r="B40" s="67" t="s">
        <v>175</v>
      </c>
      <c r="C40" s="67">
        <v>29.3</v>
      </c>
      <c r="D40" s="67" t="s">
        <v>21</v>
      </c>
      <c r="E40" s="67" t="s">
        <v>32</v>
      </c>
      <c r="F40" s="184">
        <v>374828</v>
      </c>
      <c r="G40" s="184">
        <v>400544</v>
      </c>
      <c r="H40" s="41" t="s">
        <v>473</v>
      </c>
      <c r="I40" s="41" t="s">
        <v>474</v>
      </c>
      <c r="J40" s="41" t="s">
        <v>475</v>
      </c>
      <c r="K40" s="67" t="s">
        <v>171</v>
      </c>
      <c r="L40" s="67" t="s">
        <v>57</v>
      </c>
      <c r="M40" s="34">
        <v>40793</v>
      </c>
      <c r="N40" s="34">
        <v>40793</v>
      </c>
      <c r="O40" s="149">
        <v>11.91</v>
      </c>
      <c r="P40" s="149">
        <v>11.98</v>
      </c>
      <c r="Q40" s="149">
        <v>12.17</v>
      </c>
      <c r="R40" s="132"/>
      <c r="S40" s="157"/>
      <c r="T40" s="159"/>
      <c r="U40" s="157"/>
      <c r="V40" s="157"/>
      <c r="W40" s="133"/>
      <c r="X40" s="34"/>
      <c r="Y40" s="34"/>
      <c r="Z40" s="34"/>
      <c r="AA40" s="34"/>
      <c r="AB40" s="34"/>
      <c r="AC40" s="34"/>
    </row>
    <row r="41" spans="1:29" s="70" customFormat="1" x14ac:dyDescent="0.3">
      <c r="A41" s="67" t="s">
        <v>42</v>
      </c>
      <c r="B41" s="67" t="s">
        <v>31</v>
      </c>
      <c r="C41" s="67">
        <v>639</v>
      </c>
      <c r="D41" s="67" t="s">
        <v>21</v>
      </c>
      <c r="E41" s="67" t="s">
        <v>32</v>
      </c>
      <c r="F41" s="184">
        <v>386895</v>
      </c>
      <c r="G41" s="184">
        <v>424387</v>
      </c>
      <c r="H41" s="41" t="s">
        <v>476</v>
      </c>
      <c r="I41" s="41" t="s">
        <v>477</v>
      </c>
      <c r="J41" s="41" t="s">
        <v>478</v>
      </c>
      <c r="K41" s="67" t="s">
        <v>31</v>
      </c>
      <c r="L41" s="67" t="s">
        <v>29</v>
      </c>
      <c r="M41" s="34">
        <v>39344</v>
      </c>
      <c r="N41" s="34">
        <v>39344</v>
      </c>
      <c r="O41" s="149"/>
      <c r="P41" s="149">
        <v>10</v>
      </c>
      <c r="Q41" s="149"/>
      <c r="R41" s="35"/>
      <c r="S41" s="157">
        <v>0.5</v>
      </c>
      <c r="T41" s="159"/>
      <c r="U41" s="157"/>
      <c r="V41" s="157"/>
      <c r="W41" s="133"/>
      <c r="X41" s="34"/>
      <c r="Y41" s="34"/>
      <c r="Z41" s="34"/>
      <c r="AA41" s="34"/>
      <c r="AB41" s="34"/>
      <c r="AC41" s="34"/>
    </row>
    <row r="42" spans="1:29" s="70" customFormat="1" x14ac:dyDescent="0.3">
      <c r="A42" s="67" t="s">
        <v>43</v>
      </c>
      <c r="B42" s="67" t="s">
        <v>44</v>
      </c>
      <c r="C42" s="67">
        <v>325.2</v>
      </c>
      <c r="D42" s="67" t="s">
        <v>21</v>
      </c>
      <c r="E42" s="67" t="s">
        <v>45</v>
      </c>
      <c r="F42" s="184">
        <v>419532</v>
      </c>
      <c r="G42" s="184">
        <v>529584</v>
      </c>
      <c r="H42" s="41" t="s">
        <v>479</v>
      </c>
      <c r="I42" s="41" t="s">
        <v>480</v>
      </c>
      <c r="J42" s="41" t="s">
        <v>481</v>
      </c>
      <c r="K42" s="67" t="s">
        <v>31</v>
      </c>
      <c r="L42" s="67" t="s">
        <v>29</v>
      </c>
      <c r="M42" s="132">
        <v>1995</v>
      </c>
      <c r="N42" s="132">
        <v>1995</v>
      </c>
      <c r="O42" s="149"/>
      <c r="P42" s="149">
        <v>10.9</v>
      </c>
      <c r="Q42" s="149"/>
      <c r="R42" s="35"/>
      <c r="S42" s="157">
        <v>140</v>
      </c>
      <c r="T42" s="159"/>
      <c r="U42" s="157"/>
      <c r="V42" s="157"/>
      <c r="W42" s="133"/>
      <c r="X42" s="132"/>
      <c r="Y42" s="132"/>
      <c r="Z42" s="132"/>
      <c r="AA42" s="132"/>
      <c r="AB42" s="132"/>
      <c r="AC42" s="132"/>
    </row>
    <row r="43" spans="1:29" s="70" customFormat="1" x14ac:dyDescent="0.3">
      <c r="A43" s="67" t="s">
        <v>97</v>
      </c>
      <c r="B43" s="67" t="s">
        <v>92</v>
      </c>
      <c r="C43" s="67">
        <v>804.1</v>
      </c>
      <c r="D43" s="67" t="s">
        <v>21</v>
      </c>
      <c r="E43" s="67" t="s">
        <v>45</v>
      </c>
      <c r="F43" s="184">
        <v>424464</v>
      </c>
      <c r="G43" s="184">
        <v>601079</v>
      </c>
      <c r="H43" s="41" t="s">
        <v>482</v>
      </c>
      <c r="I43" s="41" t="s">
        <v>483</v>
      </c>
      <c r="J43" s="41" t="s">
        <v>484</v>
      </c>
      <c r="K43" s="67" t="s">
        <v>92</v>
      </c>
      <c r="L43" s="67" t="s">
        <v>88</v>
      </c>
      <c r="M43" s="34">
        <v>42916</v>
      </c>
      <c r="N43" s="34">
        <v>43476</v>
      </c>
      <c r="O43" s="149">
        <v>11.06</v>
      </c>
      <c r="P43" s="149">
        <v>11.074996457826632</v>
      </c>
      <c r="Q43" s="149">
        <v>14.413</v>
      </c>
      <c r="R43" s="35"/>
      <c r="S43" s="157"/>
      <c r="T43" s="149">
        <v>3.5</v>
      </c>
      <c r="U43" s="157"/>
      <c r="V43" s="157"/>
      <c r="W43" s="133" t="s">
        <v>380</v>
      </c>
      <c r="X43" s="34"/>
      <c r="Y43" s="34"/>
      <c r="Z43" s="34"/>
      <c r="AA43" s="34"/>
      <c r="AB43" s="34"/>
      <c r="AC43" s="34"/>
    </row>
    <row r="44" spans="1:29" s="70" customFormat="1" x14ac:dyDescent="0.3">
      <c r="A44" s="67" t="s">
        <v>98</v>
      </c>
      <c r="B44" s="67" t="s">
        <v>92</v>
      </c>
      <c r="C44" s="67">
        <v>407.1</v>
      </c>
      <c r="D44" s="67" t="s">
        <v>21</v>
      </c>
      <c r="E44" s="67" t="s">
        <v>99</v>
      </c>
      <c r="F44" s="184">
        <v>427952</v>
      </c>
      <c r="G44" s="184">
        <v>319076</v>
      </c>
      <c r="H44" s="41" t="s">
        <v>485</v>
      </c>
      <c r="I44" s="41" t="s">
        <v>486</v>
      </c>
      <c r="J44" s="41" t="s">
        <v>487</v>
      </c>
      <c r="K44" s="67" t="s">
        <v>92</v>
      </c>
      <c r="L44" s="67" t="s">
        <v>100</v>
      </c>
      <c r="M44" s="34">
        <v>40172</v>
      </c>
      <c r="N44" s="34">
        <v>40206</v>
      </c>
      <c r="O44" s="149">
        <v>9.6</v>
      </c>
      <c r="P44" s="149">
        <v>12.48</v>
      </c>
      <c r="Q44" s="149">
        <v>14.4</v>
      </c>
      <c r="R44" s="67"/>
      <c r="S44" s="157"/>
      <c r="T44" s="161"/>
      <c r="U44" s="157"/>
      <c r="V44" s="157"/>
      <c r="W44" s="133" t="s">
        <v>101</v>
      </c>
      <c r="X44" s="34"/>
      <c r="Y44" s="34"/>
      <c r="Z44" s="34"/>
      <c r="AA44" s="34"/>
      <c r="AB44" s="34"/>
      <c r="AC44" s="34"/>
    </row>
    <row r="45" spans="1:29" s="70" customFormat="1" x14ac:dyDescent="0.3">
      <c r="A45" s="67" t="s">
        <v>46</v>
      </c>
      <c r="B45" s="67" t="s">
        <v>31</v>
      </c>
      <c r="C45" s="67"/>
      <c r="D45" s="67" t="s">
        <v>21</v>
      </c>
      <c r="E45" s="67" t="s">
        <v>38</v>
      </c>
      <c r="F45" s="184">
        <v>262785</v>
      </c>
      <c r="G45" s="184">
        <v>623410</v>
      </c>
      <c r="H45" s="41" t="s">
        <v>488</v>
      </c>
      <c r="I45" s="41" t="s">
        <v>489</v>
      </c>
      <c r="J45" s="41" t="s">
        <v>490</v>
      </c>
      <c r="K45" s="67" t="s">
        <v>31</v>
      </c>
      <c r="L45" s="67" t="s">
        <v>29</v>
      </c>
      <c r="M45" s="132">
        <v>1995</v>
      </c>
      <c r="N45" s="132">
        <v>1995</v>
      </c>
      <c r="O45" s="149"/>
      <c r="P45" s="149">
        <v>17.899999999999999</v>
      </c>
      <c r="Q45" s="149"/>
      <c r="R45" s="35"/>
      <c r="S45" s="157">
        <v>0.09</v>
      </c>
      <c r="T45" s="159"/>
      <c r="U45" s="157"/>
      <c r="V45" s="157"/>
      <c r="W45" s="133"/>
      <c r="X45" s="132"/>
      <c r="Y45" s="132"/>
      <c r="Z45" s="132"/>
      <c r="AA45" s="132"/>
      <c r="AB45" s="132"/>
      <c r="AC45" s="132"/>
    </row>
    <row r="46" spans="1:29" s="70" customFormat="1" x14ac:dyDescent="0.3">
      <c r="A46" s="67" t="s">
        <v>102</v>
      </c>
      <c r="B46" s="67" t="s">
        <v>83</v>
      </c>
      <c r="C46" s="67">
        <v>170.1</v>
      </c>
      <c r="D46" s="67" t="s">
        <v>21</v>
      </c>
      <c r="E46" s="67" t="s">
        <v>38</v>
      </c>
      <c r="F46" s="184">
        <v>334610</v>
      </c>
      <c r="G46" s="184">
        <v>699140</v>
      </c>
      <c r="H46" s="41" t="s">
        <v>491</v>
      </c>
      <c r="I46" s="41" t="s">
        <v>492</v>
      </c>
      <c r="J46" s="41" t="s">
        <v>493</v>
      </c>
      <c r="K46" s="134" t="s">
        <v>103</v>
      </c>
      <c r="L46" s="67" t="s">
        <v>95</v>
      </c>
      <c r="M46" s="34"/>
      <c r="N46" s="34"/>
      <c r="O46" s="149"/>
      <c r="P46" s="149">
        <v>11.3</v>
      </c>
      <c r="Q46" s="149"/>
      <c r="R46" s="132"/>
      <c r="S46" s="157">
        <v>8</v>
      </c>
      <c r="T46" s="159">
        <v>34</v>
      </c>
      <c r="U46" s="157"/>
      <c r="V46" s="157"/>
      <c r="W46" s="133"/>
      <c r="X46" s="34"/>
      <c r="Y46" s="34"/>
      <c r="Z46" s="34"/>
      <c r="AA46" s="34"/>
      <c r="AB46" s="34"/>
      <c r="AC46" s="34"/>
    </row>
    <row r="47" spans="1:29" s="171" customFormat="1" x14ac:dyDescent="0.3">
      <c r="A47" s="67" t="s">
        <v>104</v>
      </c>
      <c r="B47" s="67" t="s">
        <v>105</v>
      </c>
      <c r="C47" s="67">
        <v>682.1</v>
      </c>
      <c r="D47" s="67" t="s">
        <v>21</v>
      </c>
      <c r="E47" s="67" t="s">
        <v>106</v>
      </c>
      <c r="F47" s="192">
        <v>403552</v>
      </c>
      <c r="G47" s="192">
        <v>312589</v>
      </c>
      <c r="H47" s="166" t="s">
        <v>494</v>
      </c>
      <c r="I47" s="166" t="s">
        <v>495</v>
      </c>
      <c r="J47" s="166" t="s">
        <v>496</v>
      </c>
      <c r="K47" s="67" t="s">
        <v>23</v>
      </c>
      <c r="L47" s="67" t="s">
        <v>107</v>
      </c>
      <c r="M47" s="34">
        <v>43000</v>
      </c>
      <c r="N47" s="34">
        <v>43688</v>
      </c>
      <c r="O47" s="149">
        <v>15.9700002670288</v>
      </c>
      <c r="P47" s="149">
        <v>17.066952628326082</v>
      </c>
      <c r="Q47" s="149">
        <v>17.139999389648398</v>
      </c>
      <c r="R47" s="67"/>
      <c r="S47" s="157"/>
      <c r="T47" s="161"/>
      <c r="U47" s="157"/>
      <c r="V47" s="157"/>
      <c r="W47" s="133"/>
      <c r="X47" s="34"/>
      <c r="Y47" s="34"/>
      <c r="Z47" s="34"/>
      <c r="AA47" s="34"/>
      <c r="AB47" s="34"/>
      <c r="AC47" s="34"/>
    </row>
    <row r="48" spans="1:29" s="171" customFormat="1" x14ac:dyDescent="0.3">
      <c r="A48" s="67" t="s">
        <v>104</v>
      </c>
      <c r="B48" s="67" t="s">
        <v>173</v>
      </c>
      <c r="C48" s="67"/>
      <c r="D48" s="67" t="s">
        <v>21</v>
      </c>
      <c r="E48" s="67" t="s">
        <v>106</v>
      </c>
      <c r="F48" s="184">
        <v>403552</v>
      </c>
      <c r="G48" s="184">
        <v>312589</v>
      </c>
      <c r="H48" s="41" t="s">
        <v>494</v>
      </c>
      <c r="I48" s="41" t="s">
        <v>495</v>
      </c>
      <c r="J48" s="41" t="s">
        <v>496</v>
      </c>
      <c r="K48" s="67" t="s">
        <v>92</v>
      </c>
      <c r="L48" s="67" t="s">
        <v>57</v>
      </c>
      <c r="M48" s="34">
        <v>42514</v>
      </c>
      <c r="N48" s="34">
        <v>42651</v>
      </c>
      <c r="O48" s="149">
        <v>11.52</v>
      </c>
      <c r="P48" s="149">
        <v>15.671854433909649</v>
      </c>
      <c r="Q48" s="149">
        <v>19.73</v>
      </c>
      <c r="R48" s="132"/>
      <c r="S48" s="157"/>
      <c r="T48" s="159"/>
      <c r="U48" s="157"/>
      <c r="V48" s="157"/>
      <c r="W48" s="133" t="s">
        <v>176</v>
      </c>
      <c r="X48" s="34"/>
      <c r="Y48" s="34"/>
      <c r="Z48" s="34"/>
      <c r="AA48" s="34"/>
      <c r="AB48" s="34"/>
      <c r="AC48" s="34"/>
    </row>
    <row r="49" spans="1:29" s="171" customFormat="1" x14ac:dyDescent="0.3">
      <c r="A49" s="67" t="s">
        <v>267</v>
      </c>
      <c r="B49" s="67" t="s">
        <v>268</v>
      </c>
      <c r="C49" s="67">
        <v>39.1</v>
      </c>
      <c r="D49" s="67" t="s">
        <v>21</v>
      </c>
      <c r="E49" s="67" t="s">
        <v>45</v>
      </c>
      <c r="F49" s="184">
        <v>424864</v>
      </c>
      <c r="G49" s="184">
        <v>416190</v>
      </c>
      <c r="H49" s="41" t="s">
        <v>497</v>
      </c>
      <c r="I49" s="41" t="s">
        <v>498</v>
      </c>
      <c r="J49" s="41" t="s">
        <v>499</v>
      </c>
      <c r="K49" s="67" t="s">
        <v>269</v>
      </c>
      <c r="L49" s="67" t="s">
        <v>29</v>
      </c>
      <c r="M49" s="132">
        <v>2009</v>
      </c>
      <c r="N49" s="132">
        <v>2009</v>
      </c>
      <c r="O49" s="149"/>
      <c r="P49" s="149">
        <v>14.2</v>
      </c>
      <c r="Q49" s="149"/>
      <c r="R49" s="132"/>
      <c r="S49" s="157">
        <v>76</v>
      </c>
      <c r="T49" s="159"/>
      <c r="U49" s="157"/>
      <c r="V49" s="157"/>
      <c r="W49" s="133"/>
      <c r="X49" s="132"/>
      <c r="Y49" s="132"/>
      <c r="Z49" s="132"/>
      <c r="AA49" s="132"/>
      <c r="AB49" s="132"/>
      <c r="AC49" s="132"/>
    </row>
    <row r="50" spans="1:29" s="171" customFormat="1" x14ac:dyDescent="0.3">
      <c r="A50" s="67" t="s">
        <v>47</v>
      </c>
      <c r="B50" s="67" t="s">
        <v>48</v>
      </c>
      <c r="C50" s="67">
        <v>7.4</v>
      </c>
      <c r="D50" s="67" t="s">
        <v>49</v>
      </c>
      <c r="E50" s="67" t="s">
        <v>45</v>
      </c>
      <c r="F50" s="184">
        <v>471140</v>
      </c>
      <c r="G50" s="184">
        <v>519215</v>
      </c>
      <c r="H50" s="41" t="s">
        <v>500</v>
      </c>
      <c r="I50" s="41" t="s">
        <v>501</v>
      </c>
      <c r="J50" s="41" t="s">
        <v>502</v>
      </c>
      <c r="K50" s="67" t="s">
        <v>50</v>
      </c>
      <c r="L50" s="67" t="s">
        <v>29</v>
      </c>
      <c r="M50" s="34">
        <v>40091</v>
      </c>
      <c r="N50" s="34">
        <v>40091</v>
      </c>
      <c r="O50" s="149"/>
      <c r="P50" s="149">
        <v>14.7</v>
      </c>
      <c r="Q50" s="149"/>
      <c r="R50" s="35"/>
      <c r="S50" s="157">
        <v>20</v>
      </c>
      <c r="T50" s="159"/>
      <c r="U50" s="157"/>
      <c r="V50" s="157"/>
      <c r="W50" s="136"/>
      <c r="X50" s="34"/>
      <c r="Y50" s="34"/>
      <c r="Z50" s="34"/>
      <c r="AA50" s="34"/>
      <c r="AB50" s="34"/>
      <c r="AC50" s="34"/>
    </row>
    <row r="51" spans="1:29" s="171" customFormat="1" x14ac:dyDescent="0.3">
      <c r="A51" s="67" t="s">
        <v>47</v>
      </c>
      <c r="B51" s="67" t="s">
        <v>48</v>
      </c>
      <c r="C51" s="67">
        <v>7.4</v>
      </c>
      <c r="D51" s="67" t="s">
        <v>49</v>
      </c>
      <c r="E51" s="67" t="s">
        <v>45</v>
      </c>
      <c r="F51" s="184">
        <v>471140</v>
      </c>
      <c r="G51" s="184">
        <v>519215</v>
      </c>
      <c r="H51" s="41" t="s">
        <v>500</v>
      </c>
      <c r="I51" s="41" t="s">
        <v>501</v>
      </c>
      <c r="J51" s="41" t="s">
        <v>502</v>
      </c>
      <c r="K51" s="67" t="s">
        <v>50</v>
      </c>
      <c r="L51" s="67" t="s">
        <v>29</v>
      </c>
      <c r="M51" s="34">
        <v>40091</v>
      </c>
      <c r="N51" s="34">
        <v>40091</v>
      </c>
      <c r="O51" s="149"/>
      <c r="P51" s="149">
        <v>14.7</v>
      </c>
      <c r="Q51" s="149"/>
      <c r="R51" s="132"/>
      <c r="S51" s="157">
        <v>20</v>
      </c>
      <c r="T51" s="159"/>
      <c r="U51" s="157"/>
      <c r="V51" s="157"/>
      <c r="W51" s="136"/>
      <c r="X51" s="34"/>
      <c r="Y51" s="34"/>
      <c r="Z51" s="34"/>
      <c r="AA51" s="34"/>
      <c r="AB51" s="34"/>
      <c r="AC51" s="34"/>
    </row>
    <row r="52" spans="1:29" s="171" customFormat="1" x14ac:dyDescent="0.3">
      <c r="A52" s="67" t="s">
        <v>51</v>
      </c>
      <c r="B52" s="67" t="s">
        <v>52</v>
      </c>
      <c r="C52" s="67">
        <v>668.1</v>
      </c>
      <c r="D52" s="67" t="s">
        <v>21</v>
      </c>
      <c r="E52" s="67" t="s">
        <v>32</v>
      </c>
      <c r="F52" s="184">
        <v>389162</v>
      </c>
      <c r="G52" s="184">
        <v>425881</v>
      </c>
      <c r="H52" s="41" t="s">
        <v>503</v>
      </c>
      <c r="I52" s="41" t="s">
        <v>504</v>
      </c>
      <c r="J52" s="41" t="s">
        <v>505</v>
      </c>
      <c r="K52" s="67" t="s">
        <v>53</v>
      </c>
      <c r="L52" s="67" t="s">
        <v>29</v>
      </c>
      <c r="M52" s="34">
        <v>39757</v>
      </c>
      <c r="N52" s="34">
        <v>39757</v>
      </c>
      <c r="O52" s="149"/>
      <c r="P52" s="149">
        <v>9.8000000000000007</v>
      </c>
      <c r="Q52" s="149"/>
      <c r="R52" s="35"/>
      <c r="S52" s="157">
        <v>3.72</v>
      </c>
      <c r="T52" s="159"/>
      <c r="U52" s="157"/>
      <c r="V52" s="157"/>
      <c r="W52" s="133"/>
      <c r="X52" s="34"/>
      <c r="Y52" s="34"/>
      <c r="Z52" s="34"/>
      <c r="AA52" s="34"/>
      <c r="AB52" s="34"/>
      <c r="AC52" s="34"/>
    </row>
    <row r="53" spans="1:29" s="172" customFormat="1" x14ac:dyDescent="0.3">
      <c r="A53" s="67" t="s">
        <v>54</v>
      </c>
      <c r="B53" s="67" t="s">
        <v>31</v>
      </c>
      <c r="C53" s="67"/>
      <c r="D53" s="67" t="s">
        <v>21</v>
      </c>
      <c r="E53" s="67" t="s">
        <v>38</v>
      </c>
      <c r="F53" s="184">
        <v>257424</v>
      </c>
      <c r="G53" s="184">
        <v>614414</v>
      </c>
      <c r="H53" s="41" t="s">
        <v>506</v>
      </c>
      <c r="I53" s="41" t="s">
        <v>507</v>
      </c>
      <c r="J53" s="41" t="s">
        <v>508</v>
      </c>
      <c r="K53" s="67" t="s">
        <v>31</v>
      </c>
      <c r="L53" s="67" t="s">
        <v>29</v>
      </c>
      <c r="M53" s="34">
        <v>38961</v>
      </c>
      <c r="N53" s="34">
        <v>38961</v>
      </c>
      <c r="O53" s="149"/>
      <c r="P53" s="149">
        <v>11.8</v>
      </c>
      <c r="Q53" s="149"/>
      <c r="R53" s="35"/>
      <c r="S53" s="157"/>
      <c r="T53" s="159"/>
      <c r="U53" s="157"/>
      <c r="V53" s="157"/>
      <c r="W53" s="133"/>
      <c r="X53" s="34"/>
      <c r="Y53" s="34"/>
      <c r="Z53" s="34"/>
      <c r="AA53" s="34"/>
      <c r="AB53" s="34"/>
      <c r="AC53" s="34"/>
    </row>
    <row r="54" spans="1:29" x14ac:dyDescent="0.3">
      <c r="A54" s="29" t="s">
        <v>389</v>
      </c>
      <c r="B54" s="29"/>
      <c r="C54" s="176"/>
      <c r="D54" s="176"/>
      <c r="E54" s="176"/>
      <c r="F54" s="195">
        <v>285637</v>
      </c>
      <c r="G54" s="195">
        <v>184812</v>
      </c>
      <c r="H54" s="175" t="s">
        <v>509</v>
      </c>
      <c r="I54" s="175" t="s">
        <v>510</v>
      </c>
      <c r="J54" s="175" t="s">
        <v>511</v>
      </c>
      <c r="K54" s="147" t="s">
        <v>31</v>
      </c>
      <c r="L54" s="176"/>
      <c r="M54" s="32"/>
      <c r="N54" s="32"/>
      <c r="O54" s="153"/>
      <c r="P54" s="154">
        <v>12</v>
      </c>
      <c r="Q54" s="154"/>
      <c r="R54" s="176"/>
      <c r="S54" s="162">
        <v>19</v>
      </c>
      <c r="T54" s="162"/>
      <c r="U54" s="162"/>
      <c r="V54" s="162"/>
      <c r="W54" s="176"/>
      <c r="X54" s="32"/>
      <c r="Y54" s="32"/>
      <c r="Z54" s="32"/>
      <c r="AA54" s="32"/>
      <c r="AB54" s="32"/>
      <c r="AC54" s="32"/>
    </row>
    <row r="55" spans="1:29" s="70" customFormat="1" x14ac:dyDescent="0.3">
      <c r="A55" s="67" t="s">
        <v>177</v>
      </c>
      <c r="B55" s="67" t="s">
        <v>178</v>
      </c>
      <c r="C55" s="67">
        <v>591.1</v>
      </c>
      <c r="D55" s="67" t="s">
        <v>21</v>
      </c>
      <c r="E55" s="67" t="s">
        <v>38</v>
      </c>
      <c r="F55" s="184">
        <v>299056</v>
      </c>
      <c r="G55" s="184">
        <v>662874</v>
      </c>
      <c r="H55" s="41" t="s">
        <v>512</v>
      </c>
      <c r="I55" s="41" t="s">
        <v>513</v>
      </c>
      <c r="J55" s="41" t="s">
        <v>514</v>
      </c>
      <c r="K55" s="67" t="s">
        <v>171</v>
      </c>
      <c r="L55" s="67" t="s">
        <v>57</v>
      </c>
      <c r="M55" s="34">
        <v>40744</v>
      </c>
      <c r="N55" s="34">
        <v>40744</v>
      </c>
      <c r="O55" s="149">
        <v>10.37</v>
      </c>
      <c r="P55" s="149">
        <v>11.02</v>
      </c>
      <c r="Q55" s="149">
        <v>12.12</v>
      </c>
      <c r="R55" s="132"/>
      <c r="S55" s="157"/>
      <c r="T55" s="159"/>
      <c r="U55" s="157"/>
      <c r="V55" s="157"/>
      <c r="W55" s="133"/>
      <c r="X55" s="34"/>
      <c r="Y55" s="34"/>
      <c r="Z55" s="34"/>
      <c r="AA55" s="34"/>
      <c r="AB55" s="34"/>
      <c r="AC55" s="34"/>
    </row>
    <row r="56" spans="1:29" s="70" customFormat="1" x14ac:dyDescent="0.3">
      <c r="A56" s="67" t="s">
        <v>270</v>
      </c>
      <c r="B56" s="67" t="s">
        <v>50</v>
      </c>
      <c r="C56" s="67">
        <v>24.1</v>
      </c>
      <c r="D56" s="67" t="s">
        <v>21</v>
      </c>
      <c r="E56" s="67" t="s">
        <v>271</v>
      </c>
      <c r="F56" s="192">
        <v>443580</v>
      </c>
      <c r="G56" s="192">
        <v>547810</v>
      </c>
      <c r="H56" s="166" t="s">
        <v>515</v>
      </c>
      <c r="I56" s="166" t="s">
        <v>516</v>
      </c>
      <c r="J56" s="166" t="s">
        <v>517</v>
      </c>
      <c r="K56" s="67" t="s">
        <v>50</v>
      </c>
      <c r="L56" s="67" t="s">
        <v>272</v>
      </c>
      <c r="M56" s="132">
        <v>2000</v>
      </c>
      <c r="N56" s="132">
        <v>2000</v>
      </c>
      <c r="O56" s="149">
        <v>13.590909090909088</v>
      </c>
      <c r="P56" s="149">
        <v>18.098570660109182</v>
      </c>
      <c r="Q56" s="149">
        <v>23.2</v>
      </c>
      <c r="R56" s="140">
        <f>(Q56-O56)/(486.3-108.52)</f>
        <v>2.5435679255362671E-2</v>
      </c>
      <c r="S56" s="157"/>
      <c r="T56" s="157"/>
      <c r="U56" s="157"/>
      <c r="V56" s="157"/>
      <c r="W56" s="133" t="s">
        <v>273</v>
      </c>
      <c r="X56" s="132"/>
      <c r="Y56" s="132"/>
      <c r="Z56" s="132"/>
      <c r="AA56" s="132"/>
      <c r="AB56" s="132"/>
      <c r="AC56" s="132"/>
    </row>
    <row r="57" spans="1:29" x14ac:dyDescent="0.3">
      <c r="A57" s="67" t="s">
        <v>270</v>
      </c>
      <c r="B57" s="67" t="s">
        <v>50</v>
      </c>
      <c r="C57" s="67">
        <v>24.1</v>
      </c>
      <c r="D57" s="67" t="s">
        <v>21</v>
      </c>
      <c r="E57" s="67" t="s">
        <v>271</v>
      </c>
      <c r="F57" s="192">
        <v>443580</v>
      </c>
      <c r="G57" s="192">
        <v>547810</v>
      </c>
      <c r="H57" s="166" t="s">
        <v>515</v>
      </c>
      <c r="I57" s="166" t="s">
        <v>516</v>
      </c>
      <c r="J57" s="166" t="s">
        <v>517</v>
      </c>
      <c r="K57" s="67" t="s">
        <v>50</v>
      </c>
      <c r="L57" s="67" t="s">
        <v>158</v>
      </c>
      <c r="M57" s="132">
        <v>2005</v>
      </c>
      <c r="N57" s="132">
        <v>2005</v>
      </c>
      <c r="O57" s="149">
        <v>11.347200000000001</v>
      </c>
      <c r="P57" s="149">
        <v>16.749225263157882</v>
      </c>
      <c r="Q57" s="149">
        <v>23.105700000000002</v>
      </c>
      <c r="R57" s="140" t="s">
        <v>326</v>
      </c>
      <c r="S57" s="157"/>
      <c r="T57" s="157"/>
      <c r="U57" s="157"/>
      <c r="V57" s="157"/>
      <c r="W57" s="133" t="s">
        <v>275</v>
      </c>
    </row>
    <row r="58" spans="1:29" x14ac:dyDescent="0.3">
      <c r="A58" s="67" t="s">
        <v>270</v>
      </c>
      <c r="B58" s="67" t="s">
        <v>50</v>
      </c>
      <c r="C58" s="67">
        <v>24.1</v>
      </c>
      <c r="D58" s="67" t="s">
        <v>21</v>
      </c>
      <c r="E58" s="67" t="s">
        <v>271</v>
      </c>
      <c r="F58" s="192">
        <v>443580</v>
      </c>
      <c r="G58" s="192">
        <v>547810</v>
      </c>
      <c r="H58" s="166" t="s">
        <v>515</v>
      </c>
      <c r="I58" s="166" t="s">
        <v>516</v>
      </c>
      <c r="J58" s="166" t="s">
        <v>517</v>
      </c>
      <c r="K58" s="67" t="s">
        <v>50</v>
      </c>
      <c r="L58" s="67" t="s">
        <v>160</v>
      </c>
      <c r="M58" s="132">
        <v>2004</v>
      </c>
      <c r="N58" s="132">
        <v>2004</v>
      </c>
      <c r="O58" s="149">
        <v>11.37125</v>
      </c>
      <c r="P58" s="149">
        <v>16.915341847826088</v>
      </c>
      <c r="Q58" s="149">
        <v>23.064</v>
      </c>
      <c r="R58" s="140" t="s">
        <v>326</v>
      </c>
      <c r="S58" s="157"/>
      <c r="T58" s="157"/>
      <c r="U58" s="157"/>
      <c r="V58" s="157"/>
      <c r="W58" s="133" t="s">
        <v>276</v>
      </c>
    </row>
    <row r="59" spans="1:29" x14ac:dyDescent="0.3">
      <c r="A59" s="67" t="s">
        <v>270</v>
      </c>
      <c r="B59" s="67" t="s">
        <v>50</v>
      </c>
      <c r="C59" s="67">
        <v>24.1</v>
      </c>
      <c r="D59" s="67" t="s">
        <v>21</v>
      </c>
      <c r="E59" s="67" t="s">
        <v>271</v>
      </c>
      <c r="F59" s="192">
        <v>443580</v>
      </c>
      <c r="G59" s="192">
        <v>547810</v>
      </c>
      <c r="H59" s="166" t="s">
        <v>515</v>
      </c>
      <c r="I59" s="166" t="s">
        <v>516</v>
      </c>
      <c r="J59" s="166" t="s">
        <v>517</v>
      </c>
      <c r="K59" s="67" t="s">
        <v>50</v>
      </c>
      <c r="L59" s="67" t="s">
        <v>156</v>
      </c>
      <c r="M59" s="132">
        <v>2006</v>
      </c>
      <c r="N59" s="132">
        <v>2006</v>
      </c>
      <c r="O59" s="149">
        <v>11.134500000000001</v>
      </c>
      <c r="P59" s="149">
        <v>16.511873305084748</v>
      </c>
      <c r="Q59" s="149">
        <v>22.996500000000001</v>
      </c>
      <c r="R59" s="140" t="s">
        <v>326</v>
      </c>
      <c r="S59" s="157"/>
      <c r="T59" s="157"/>
      <c r="U59" s="157"/>
      <c r="V59" s="157"/>
      <c r="W59" s="133" t="s">
        <v>315</v>
      </c>
    </row>
    <row r="60" spans="1:29" x14ac:dyDescent="0.3">
      <c r="A60" s="67" t="s">
        <v>270</v>
      </c>
      <c r="B60" s="67" t="s">
        <v>50</v>
      </c>
      <c r="C60" s="67">
        <v>24.1</v>
      </c>
      <c r="D60" s="67" t="s">
        <v>21</v>
      </c>
      <c r="E60" s="67" t="s">
        <v>271</v>
      </c>
      <c r="F60" s="192">
        <v>443580</v>
      </c>
      <c r="G60" s="192">
        <v>547810</v>
      </c>
      <c r="H60" s="166" t="s">
        <v>515</v>
      </c>
      <c r="I60" s="166" t="s">
        <v>516</v>
      </c>
      <c r="J60" s="166" t="s">
        <v>517</v>
      </c>
      <c r="K60" s="67" t="s">
        <v>50</v>
      </c>
      <c r="L60" s="67" t="s">
        <v>277</v>
      </c>
      <c r="M60" s="132">
        <v>2003</v>
      </c>
      <c r="N60" s="132">
        <v>2003</v>
      </c>
      <c r="O60" s="149">
        <v>12.013999999999999</v>
      </c>
      <c r="P60" s="149">
        <v>16.933464442013118</v>
      </c>
      <c r="Q60" s="149">
        <v>22.975000000000001</v>
      </c>
      <c r="R60" s="140" t="s">
        <v>326</v>
      </c>
      <c r="S60" s="157"/>
      <c r="T60" s="157"/>
      <c r="U60" s="157"/>
      <c r="V60" s="157"/>
      <c r="W60" s="133" t="s">
        <v>278</v>
      </c>
    </row>
    <row r="61" spans="1:29" x14ac:dyDescent="0.3">
      <c r="A61" s="67" t="s">
        <v>270</v>
      </c>
      <c r="B61" s="67" t="s">
        <v>50</v>
      </c>
      <c r="C61" s="67">
        <v>24.1</v>
      </c>
      <c r="D61" s="67" t="s">
        <v>21</v>
      </c>
      <c r="E61" s="67" t="s">
        <v>271</v>
      </c>
      <c r="F61" s="192">
        <v>443580</v>
      </c>
      <c r="G61" s="192">
        <v>547810</v>
      </c>
      <c r="H61" s="166" t="s">
        <v>515</v>
      </c>
      <c r="I61" s="166" t="s">
        <v>516</v>
      </c>
      <c r="J61" s="166" t="s">
        <v>517</v>
      </c>
      <c r="K61" s="67" t="s">
        <v>50</v>
      </c>
      <c r="L61" s="67" t="s">
        <v>154</v>
      </c>
      <c r="M61" s="132">
        <v>2008</v>
      </c>
      <c r="N61" s="132">
        <v>2008</v>
      </c>
      <c r="O61" s="149">
        <v>11.218333333333334</v>
      </c>
      <c r="P61" s="149">
        <v>16.377962987125951</v>
      </c>
      <c r="Q61" s="149">
        <v>22.699166666666667</v>
      </c>
      <c r="R61" s="140" t="s">
        <v>326</v>
      </c>
      <c r="S61" s="157"/>
      <c r="T61" s="157"/>
      <c r="U61" s="157"/>
      <c r="V61" s="157"/>
      <c r="W61" s="133" t="s">
        <v>316</v>
      </c>
    </row>
    <row r="62" spans="1:29" x14ac:dyDescent="0.3">
      <c r="A62" s="142" t="s">
        <v>270</v>
      </c>
      <c r="B62" s="142" t="s">
        <v>372</v>
      </c>
      <c r="C62" s="142">
        <v>24.1</v>
      </c>
      <c r="D62" s="142" t="s">
        <v>21</v>
      </c>
      <c r="E62" s="142" t="s">
        <v>271</v>
      </c>
      <c r="F62" s="196">
        <v>443580</v>
      </c>
      <c r="G62" s="196">
        <v>547810</v>
      </c>
      <c r="H62" s="143" t="s">
        <v>515</v>
      </c>
      <c r="I62" s="143" t="s">
        <v>516</v>
      </c>
      <c r="J62" s="143" t="s">
        <v>517</v>
      </c>
      <c r="K62" s="142" t="s">
        <v>50</v>
      </c>
      <c r="L62" s="144"/>
      <c r="M62" s="144"/>
      <c r="N62" s="145">
        <v>42635</v>
      </c>
      <c r="O62" s="151"/>
      <c r="P62" s="151">
        <v>19</v>
      </c>
      <c r="Q62" s="152"/>
      <c r="R62" s="144"/>
      <c r="S62" s="160"/>
      <c r="T62" s="158">
        <v>-18</v>
      </c>
      <c r="U62" s="158" t="e">
        <f>#REF!-T62</f>
        <v>#REF!</v>
      </c>
      <c r="V62" s="160"/>
      <c r="W62" s="144"/>
      <c r="X62" s="145"/>
      <c r="Y62" s="145"/>
      <c r="Z62" s="145"/>
      <c r="AA62" s="145"/>
      <c r="AB62" s="145"/>
      <c r="AC62" s="145"/>
    </row>
    <row r="63" spans="1:29" x14ac:dyDescent="0.3">
      <c r="A63" s="67" t="s">
        <v>55</v>
      </c>
      <c r="B63" s="67" t="s">
        <v>56</v>
      </c>
      <c r="C63" s="67">
        <v>571.1</v>
      </c>
      <c r="D63" s="67" t="s">
        <v>21</v>
      </c>
      <c r="E63" s="67" t="s">
        <v>38</v>
      </c>
      <c r="F63" s="184">
        <v>286721</v>
      </c>
      <c r="G63" s="184">
        <v>635603</v>
      </c>
      <c r="H63" s="41" t="s">
        <v>518</v>
      </c>
      <c r="I63" s="41" t="s">
        <v>519</v>
      </c>
      <c r="J63" s="41" t="s">
        <v>520</v>
      </c>
      <c r="K63" s="67" t="s">
        <v>31</v>
      </c>
      <c r="L63" s="67" t="s">
        <v>57</v>
      </c>
      <c r="M63" s="34">
        <v>42773</v>
      </c>
      <c r="N63" s="34">
        <v>43042</v>
      </c>
      <c r="O63" s="149">
        <v>8.0399999618530273</v>
      </c>
      <c r="P63" s="149">
        <v>10.350007655724754</v>
      </c>
      <c r="Q63" s="149">
        <v>11.539999961853027</v>
      </c>
      <c r="R63" s="35"/>
      <c r="S63" s="157"/>
      <c r="U63" s="157"/>
      <c r="V63" s="157"/>
      <c r="W63" s="133"/>
      <c r="X63" s="34"/>
      <c r="Y63" s="34"/>
      <c r="Z63" s="34"/>
      <c r="AA63" s="34"/>
      <c r="AB63" s="34"/>
      <c r="AC63" s="34"/>
    </row>
    <row r="64" spans="1:29" x14ac:dyDescent="0.3">
      <c r="A64" s="142" t="s">
        <v>390</v>
      </c>
      <c r="B64" s="142" t="s">
        <v>372</v>
      </c>
      <c r="C64" s="144"/>
      <c r="D64" s="144"/>
      <c r="E64" s="144" t="s">
        <v>38</v>
      </c>
      <c r="F64" s="193">
        <v>443791</v>
      </c>
      <c r="G64" s="193">
        <v>544134</v>
      </c>
      <c r="H64" s="144"/>
      <c r="I64" s="144"/>
      <c r="J64" s="144"/>
      <c r="K64" s="145"/>
      <c r="L64" s="144" t="s">
        <v>272</v>
      </c>
      <c r="M64" s="144"/>
      <c r="N64" s="144"/>
      <c r="O64" s="151"/>
      <c r="P64" s="151">
        <v>17.7</v>
      </c>
      <c r="Q64" s="152"/>
      <c r="R64" s="146"/>
      <c r="S64" s="158"/>
      <c r="T64" s="160"/>
      <c r="U64" s="160"/>
      <c r="V64" s="160"/>
      <c r="W64" s="144" t="s">
        <v>392</v>
      </c>
      <c r="X64" s="144"/>
      <c r="Y64" s="144"/>
      <c r="Z64" s="144"/>
      <c r="AA64" s="144"/>
      <c r="AB64" s="144"/>
      <c r="AC64" s="144"/>
    </row>
    <row r="65" spans="1:29" x14ac:dyDescent="0.3">
      <c r="A65" s="142" t="s">
        <v>390</v>
      </c>
      <c r="B65" s="142" t="s">
        <v>372</v>
      </c>
      <c r="C65" s="144"/>
      <c r="D65" s="144"/>
      <c r="E65" s="144" t="s">
        <v>38</v>
      </c>
      <c r="F65" s="193">
        <v>443791</v>
      </c>
      <c r="G65" s="193">
        <v>544134</v>
      </c>
      <c r="H65" s="144"/>
      <c r="I65" s="144"/>
      <c r="J65" s="144"/>
      <c r="K65" s="145"/>
      <c r="L65" s="144" t="s">
        <v>158</v>
      </c>
      <c r="M65" s="144"/>
      <c r="N65" s="144"/>
      <c r="O65" s="151"/>
      <c r="P65" s="151">
        <v>17.7</v>
      </c>
      <c r="Q65" s="152"/>
      <c r="R65" s="146"/>
      <c r="S65" s="158"/>
      <c r="T65" s="160"/>
      <c r="U65" s="160"/>
      <c r="V65" s="160"/>
      <c r="W65" s="144"/>
      <c r="X65" s="144"/>
      <c r="Y65" s="144"/>
      <c r="Z65" s="144"/>
      <c r="AA65" s="144"/>
      <c r="AB65" s="144"/>
      <c r="AC65" s="144"/>
    </row>
    <row r="66" spans="1:29" x14ac:dyDescent="0.3">
      <c r="A66" s="142" t="s">
        <v>390</v>
      </c>
      <c r="B66" s="142" t="s">
        <v>372</v>
      </c>
      <c r="C66" s="144"/>
      <c r="D66" s="144"/>
      <c r="E66" s="144" t="s">
        <v>38</v>
      </c>
      <c r="F66" s="193">
        <v>443791</v>
      </c>
      <c r="G66" s="193">
        <v>544134</v>
      </c>
      <c r="H66" s="144"/>
      <c r="I66" s="144"/>
      <c r="J66" s="144"/>
      <c r="K66" s="145"/>
      <c r="L66" s="144" t="s">
        <v>156</v>
      </c>
      <c r="M66" s="144"/>
      <c r="N66" s="144"/>
      <c r="O66" s="151"/>
      <c r="P66" s="151">
        <v>17.7</v>
      </c>
      <c r="Q66" s="152"/>
      <c r="R66" s="146"/>
      <c r="S66" s="158"/>
      <c r="T66" s="160"/>
      <c r="U66" s="160"/>
      <c r="V66" s="160"/>
      <c r="W66" s="144"/>
      <c r="X66" s="144"/>
      <c r="Y66" s="144"/>
      <c r="Z66" s="144"/>
      <c r="AA66" s="144"/>
      <c r="AB66" s="144"/>
      <c r="AC66" s="144"/>
    </row>
    <row r="67" spans="1:29" x14ac:dyDescent="0.3">
      <c r="A67" s="142" t="s">
        <v>390</v>
      </c>
      <c r="B67" s="142" t="s">
        <v>372</v>
      </c>
      <c r="C67" s="144"/>
      <c r="D67" s="144"/>
      <c r="E67" s="144" t="s">
        <v>38</v>
      </c>
      <c r="F67" s="193">
        <v>443791</v>
      </c>
      <c r="G67" s="193">
        <v>544134</v>
      </c>
      <c r="H67" s="144"/>
      <c r="I67" s="144"/>
      <c r="J67" s="144"/>
      <c r="K67" s="145"/>
      <c r="L67" s="144" t="s">
        <v>154</v>
      </c>
      <c r="M67" s="144"/>
      <c r="N67" s="144"/>
      <c r="O67" s="151"/>
      <c r="P67" s="151">
        <v>17.7</v>
      </c>
      <c r="Q67" s="152"/>
      <c r="R67" s="146"/>
      <c r="S67" s="158"/>
      <c r="T67" s="160"/>
      <c r="U67" s="160"/>
      <c r="V67" s="160"/>
      <c r="W67" s="144"/>
      <c r="X67" s="144"/>
      <c r="Y67" s="144"/>
      <c r="Z67" s="144"/>
      <c r="AA67" s="144"/>
      <c r="AB67" s="144"/>
      <c r="AC67" s="144"/>
    </row>
    <row r="68" spans="1:29" x14ac:dyDescent="0.3">
      <c r="A68" s="142" t="s">
        <v>390</v>
      </c>
      <c r="B68" s="142" t="s">
        <v>372</v>
      </c>
      <c r="C68" s="144"/>
      <c r="D68" s="144"/>
      <c r="E68" s="144" t="s">
        <v>38</v>
      </c>
      <c r="F68" s="193">
        <v>443791</v>
      </c>
      <c r="G68" s="193">
        <v>544134</v>
      </c>
      <c r="H68" s="144"/>
      <c r="I68" s="144"/>
      <c r="J68" s="144"/>
      <c r="K68" s="145"/>
      <c r="L68" s="144"/>
      <c r="M68" s="144"/>
      <c r="N68" s="144"/>
      <c r="O68" s="151"/>
      <c r="P68" s="151">
        <v>12</v>
      </c>
      <c r="Q68" s="152"/>
      <c r="R68" s="144"/>
      <c r="S68" s="160"/>
      <c r="T68" s="158">
        <v>-10</v>
      </c>
      <c r="U68" s="158">
        <v>70</v>
      </c>
      <c r="V68" s="160"/>
      <c r="W68" s="144"/>
      <c r="X68" s="144"/>
      <c r="Y68" s="144"/>
      <c r="Z68" s="144"/>
      <c r="AA68" s="144"/>
      <c r="AB68" s="144"/>
      <c r="AC68" s="144"/>
    </row>
    <row r="69" spans="1:29" x14ac:dyDescent="0.3">
      <c r="A69" s="142" t="s">
        <v>108</v>
      </c>
      <c r="B69" s="142" t="s">
        <v>372</v>
      </c>
      <c r="C69" s="144"/>
      <c r="D69" s="144"/>
      <c r="E69" s="144" t="s">
        <v>38</v>
      </c>
      <c r="F69" s="193">
        <v>334193</v>
      </c>
      <c r="G69" s="193">
        <v>665977</v>
      </c>
      <c r="H69" s="145" t="s">
        <v>521</v>
      </c>
      <c r="I69" s="145" t="s">
        <v>522</v>
      </c>
      <c r="J69" s="145" t="s">
        <v>523</v>
      </c>
      <c r="K69" s="145" t="s">
        <v>103</v>
      </c>
      <c r="L69" s="144"/>
      <c r="M69" s="145">
        <v>43435</v>
      </c>
      <c r="N69" s="145">
        <v>43435</v>
      </c>
      <c r="O69" s="151"/>
      <c r="P69" s="151">
        <v>10</v>
      </c>
      <c r="Q69" s="152"/>
      <c r="R69" s="144"/>
      <c r="S69" s="160"/>
      <c r="T69" s="158">
        <v>39</v>
      </c>
      <c r="U69" s="158">
        <v>55</v>
      </c>
      <c r="V69" s="160"/>
      <c r="W69" s="144"/>
      <c r="X69" s="145"/>
      <c r="Y69" s="145"/>
      <c r="Z69" s="145"/>
      <c r="AA69" s="145"/>
      <c r="AB69" s="145"/>
      <c r="AC69" s="145"/>
    </row>
    <row r="70" spans="1:29" s="70" customFormat="1" x14ac:dyDescent="0.3">
      <c r="A70" s="67" t="s">
        <v>108</v>
      </c>
      <c r="B70" s="67" t="s">
        <v>109</v>
      </c>
      <c r="C70" s="67">
        <v>787.1</v>
      </c>
      <c r="D70" s="67" t="s">
        <v>21</v>
      </c>
      <c r="E70" s="67" t="s">
        <v>38</v>
      </c>
      <c r="F70" s="184">
        <v>334193</v>
      </c>
      <c r="G70" s="184">
        <v>665977</v>
      </c>
      <c r="H70" s="168" t="s">
        <v>521</v>
      </c>
      <c r="I70" s="168" t="s">
        <v>522</v>
      </c>
      <c r="J70" s="168" t="s">
        <v>523</v>
      </c>
      <c r="K70" s="67" t="s">
        <v>103</v>
      </c>
      <c r="L70" s="67" t="s">
        <v>317</v>
      </c>
      <c r="M70" s="34">
        <v>42460</v>
      </c>
      <c r="N70" s="34">
        <v>42460</v>
      </c>
      <c r="O70" s="149">
        <v>9.64</v>
      </c>
      <c r="P70" s="149">
        <v>11.06</v>
      </c>
      <c r="Q70" s="149">
        <v>14.26</v>
      </c>
      <c r="R70" s="140">
        <f>(Q70-O70)/(170.79-19.55)</f>
        <v>3.0547474213171118E-2</v>
      </c>
      <c r="S70" s="157"/>
      <c r="T70" s="157"/>
      <c r="U70" s="157"/>
      <c r="V70" s="157"/>
      <c r="W70" s="133" t="s">
        <v>341</v>
      </c>
      <c r="X70" s="34"/>
      <c r="Y70" s="34"/>
      <c r="Z70" s="34"/>
      <c r="AA70" s="34"/>
      <c r="AB70" s="34"/>
      <c r="AC70" s="34"/>
    </row>
    <row r="71" spans="1:29" x14ac:dyDescent="0.3">
      <c r="A71" s="67" t="s">
        <v>108</v>
      </c>
      <c r="B71" s="67" t="s">
        <v>109</v>
      </c>
      <c r="C71" s="67">
        <v>787.1</v>
      </c>
      <c r="D71" s="67" t="s">
        <v>21</v>
      </c>
      <c r="E71" s="67" t="s">
        <v>38</v>
      </c>
      <c r="F71" s="184">
        <v>334193</v>
      </c>
      <c r="G71" s="184">
        <v>665977</v>
      </c>
      <c r="H71" s="168" t="s">
        <v>521</v>
      </c>
      <c r="I71" s="168" t="s">
        <v>522</v>
      </c>
      <c r="J71" s="168" t="s">
        <v>523</v>
      </c>
      <c r="K71" s="67" t="s">
        <v>103</v>
      </c>
      <c r="L71" s="67" t="s">
        <v>110</v>
      </c>
      <c r="M71" s="34">
        <v>43657</v>
      </c>
      <c r="N71" s="34">
        <v>43657</v>
      </c>
      <c r="O71" s="149">
        <v>9.76</v>
      </c>
      <c r="P71" s="149">
        <v>11.4</v>
      </c>
      <c r="Q71" s="149">
        <v>14.9</v>
      </c>
      <c r="R71" s="140">
        <f>(Q71-O71)/(229.2-70.33)</f>
        <v>3.2353496569522251E-2</v>
      </c>
      <c r="S71" s="157"/>
      <c r="T71" s="157"/>
      <c r="U71" s="157"/>
      <c r="V71" s="157"/>
      <c r="W71" s="133" t="s">
        <v>342</v>
      </c>
      <c r="X71" s="34"/>
      <c r="Y71" s="34"/>
      <c r="Z71" s="34"/>
      <c r="AA71" s="34"/>
      <c r="AB71" s="34"/>
      <c r="AC71" s="34"/>
    </row>
    <row r="72" spans="1:29" x14ac:dyDescent="0.3">
      <c r="A72" s="67" t="s">
        <v>58</v>
      </c>
      <c r="B72" s="67" t="s">
        <v>31</v>
      </c>
      <c r="C72" s="67"/>
      <c r="D72" s="67"/>
      <c r="E72" s="67" t="s">
        <v>38</v>
      </c>
      <c r="F72" s="184">
        <v>331792</v>
      </c>
      <c r="G72" s="184">
        <v>667033</v>
      </c>
      <c r="H72" s="167" t="s">
        <v>664</v>
      </c>
      <c r="K72" s="67" t="s">
        <v>31</v>
      </c>
      <c r="L72" s="67" t="s">
        <v>29</v>
      </c>
      <c r="M72" s="34">
        <v>34889</v>
      </c>
      <c r="N72" s="34">
        <v>34889</v>
      </c>
      <c r="O72" s="149"/>
      <c r="P72" s="149">
        <v>13.8</v>
      </c>
      <c r="Q72" s="149"/>
      <c r="R72" s="35"/>
      <c r="S72" s="157"/>
      <c r="U72" s="157"/>
      <c r="V72" s="157"/>
      <c r="W72" s="132" t="s">
        <v>207</v>
      </c>
      <c r="X72" s="34"/>
      <c r="Y72" s="34"/>
      <c r="Z72" s="34"/>
      <c r="AA72" s="34"/>
      <c r="AB72" s="34"/>
      <c r="AC72" s="34"/>
    </row>
    <row r="73" spans="1:29" x14ac:dyDescent="0.3">
      <c r="A73" s="67" t="s">
        <v>59</v>
      </c>
      <c r="B73" s="67" t="s">
        <v>31</v>
      </c>
      <c r="C73" s="67">
        <v>588.1</v>
      </c>
      <c r="D73" s="67" t="s">
        <v>21</v>
      </c>
      <c r="E73" s="67" t="s">
        <v>38</v>
      </c>
      <c r="F73" s="184">
        <v>314815</v>
      </c>
      <c r="G73" s="184">
        <v>685510</v>
      </c>
      <c r="H73" s="168" t="s">
        <v>524</v>
      </c>
      <c r="I73" s="168" t="s">
        <v>525</v>
      </c>
      <c r="J73" s="168" t="s">
        <v>526</v>
      </c>
      <c r="K73" s="67" t="s">
        <v>31</v>
      </c>
      <c r="L73" s="67" t="s">
        <v>60</v>
      </c>
      <c r="M73" s="34">
        <v>42471</v>
      </c>
      <c r="N73" s="34">
        <v>43320</v>
      </c>
      <c r="O73" s="149">
        <v>10.020000457763672</v>
      </c>
      <c r="P73" s="149">
        <v>10.879843980386513</v>
      </c>
      <c r="Q73" s="149">
        <v>11.470000267028809</v>
      </c>
      <c r="R73" s="35"/>
      <c r="S73" s="157"/>
      <c r="U73" s="157"/>
      <c r="V73" s="157"/>
      <c r="W73" s="133"/>
      <c r="X73" s="34"/>
      <c r="Y73" s="34"/>
      <c r="Z73" s="34"/>
      <c r="AA73" s="34"/>
      <c r="AB73" s="34"/>
      <c r="AC73" s="34"/>
    </row>
    <row r="74" spans="1:29" x14ac:dyDescent="0.3">
      <c r="A74" s="67" t="s">
        <v>179</v>
      </c>
      <c r="B74" s="67" t="s">
        <v>173</v>
      </c>
      <c r="C74" s="67">
        <v>163.15</v>
      </c>
      <c r="D74" s="67" t="s">
        <v>21</v>
      </c>
      <c r="E74" s="67" t="s">
        <v>38</v>
      </c>
      <c r="F74" s="184">
        <v>330940</v>
      </c>
      <c r="G74" s="184">
        <v>694010</v>
      </c>
      <c r="H74" s="167" t="s">
        <v>530</v>
      </c>
      <c r="I74" s="167" t="s">
        <v>531</v>
      </c>
      <c r="J74" s="167" t="s">
        <v>532</v>
      </c>
      <c r="K74" s="67" t="s">
        <v>68</v>
      </c>
      <c r="L74" s="67" t="s">
        <v>69</v>
      </c>
      <c r="M74" s="34">
        <v>42662</v>
      </c>
      <c r="N74" s="34">
        <v>43626.416666666664</v>
      </c>
      <c r="O74" s="149">
        <v>7.7069999999999999</v>
      </c>
      <c r="P74" s="149">
        <v>11.21</v>
      </c>
      <c r="Q74" s="149">
        <v>19.760000000000002</v>
      </c>
      <c r="S74" s="157">
        <v>180</v>
      </c>
      <c r="U74" s="157" t="s">
        <v>121</v>
      </c>
      <c r="V74" s="157">
        <v>0.5</v>
      </c>
      <c r="W74" s="133" t="s">
        <v>180</v>
      </c>
      <c r="X74" s="34"/>
      <c r="Y74" s="34"/>
      <c r="Z74" s="34"/>
      <c r="AA74" s="34"/>
      <c r="AB74" s="34"/>
      <c r="AC74" s="34"/>
    </row>
    <row r="75" spans="1:29" x14ac:dyDescent="0.3">
      <c r="A75" s="67" t="s">
        <v>179</v>
      </c>
      <c r="B75" s="67" t="s">
        <v>50</v>
      </c>
      <c r="C75" s="67">
        <v>163.1</v>
      </c>
      <c r="D75" s="67" t="s">
        <v>21</v>
      </c>
      <c r="E75" s="67" t="s">
        <v>38</v>
      </c>
      <c r="F75" s="192">
        <v>330986</v>
      </c>
      <c r="G75" s="192">
        <v>693887</v>
      </c>
      <c r="H75" s="168" t="s">
        <v>527</v>
      </c>
      <c r="I75" s="168" t="s">
        <v>528</v>
      </c>
      <c r="J75" s="168" t="s">
        <v>529</v>
      </c>
      <c r="K75" s="67" t="s">
        <v>23</v>
      </c>
      <c r="L75" s="67" t="s">
        <v>107</v>
      </c>
      <c r="M75" s="34">
        <v>42601</v>
      </c>
      <c r="N75" s="34">
        <v>43304</v>
      </c>
      <c r="O75" s="149">
        <v>14.010000228881836</v>
      </c>
      <c r="P75" s="149">
        <v>14.17964959082865</v>
      </c>
      <c r="Q75" s="149">
        <v>14.520000457763672</v>
      </c>
      <c r="S75" s="157"/>
      <c r="T75" s="159">
        <v>1</v>
      </c>
      <c r="U75" s="157">
        <v>47</v>
      </c>
      <c r="V75" s="157"/>
      <c r="W75" s="133"/>
      <c r="X75" s="34"/>
      <c r="Y75" s="34"/>
      <c r="Z75" s="34"/>
      <c r="AA75" s="34"/>
      <c r="AB75" s="34"/>
      <c r="AC75" s="34"/>
    </row>
    <row r="76" spans="1:29" x14ac:dyDescent="0.3">
      <c r="A76" s="67" t="s">
        <v>61</v>
      </c>
      <c r="B76" s="67" t="s">
        <v>31</v>
      </c>
      <c r="C76" s="67">
        <v>720.1</v>
      </c>
      <c r="D76" s="67" t="s">
        <v>21</v>
      </c>
      <c r="E76" s="67" t="s">
        <v>38</v>
      </c>
      <c r="F76" s="184">
        <v>234520</v>
      </c>
      <c r="G76" s="184">
        <v>627652</v>
      </c>
      <c r="H76" s="41" t="s">
        <v>533</v>
      </c>
      <c r="I76" s="41" t="s">
        <v>534</v>
      </c>
      <c r="J76" s="41" t="s">
        <v>535</v>
      </c>
      <c r="K76" s="67" t="s">
        <v>28</v>
      </c>
      <c r="L76" s="67" t="s">
        <v>29</v>
      </c>
      <c r="M76" s="34">
        <v>38960</v>
      </c>
      <c r="N76" s="34">
        <v>38960</v>
      </c>
      <c r="O76" s="149"/>
      <c r="P76" s="149">
        <v>10.4</v>
      </c>
      <c r="Q76" s="149"/>
      <c r="R76" s="35"/>
      <c r="S76" s="157"/>
      <c r="U76" s="157"/>
      <c r="V76" s="157"/>
      <c r="W76" s="133" t="s">
        <v>200</v>
      </c>
      <c r="X76" s="34"/>
      <c r="Y76" s="34"/>
      <c r="Z76" s="34"/>
      <c r="AA76" s="34"/>
      <c r="AB76" s="34"/>
      <c r="AC76" s="34"/>
    </row>
    <row r="77" spans="1:29" x14ac:dyDescent="0.3">
      <c r="A77" s="187" t="s">
        <v>393</v>
      </c>
      <c r="B77" s="187" t="s">
        <v>50</v>
      </c>
      <c r="F77" s="197">
        <v>321223</v>
      </c>
      <c r="G77" s="197">
        <v>197453</v>
      </c>
      <c r="H77" s="187" t="s">
        <v>536</v>
      </c>
      <c r="I77" s="187" t="s">
        <v>537</v>
      </c>
      <c r="J77" s="187" t="s">
        <v>538</v>
      </c>
      <c r="K77" s="132" t="s">
        <v>50</v>
      </c>
      <c r="L77" s="132" t="s">
        <v>24</v>
      </c>
      <c r="M77" s="182">
        <v>39875</v>
      </c>
      <c r="N77" s="182">
        <v>40296</v>
      </c>
      <c r="O77" s="150">
        <v>12</v>
      </c>
      <c r="P77" s="150">
        <v>12.94</v>
      </c>
      <c r="Q77" s="150">
        <v>13.2</v>
      </c>
      <c r="S77" s="159">
        <v>47</v>
      </c>
      <c r="T77" s="159">
        <v>1</v>
      </c>
      <c r="U77" s="157">
        <v>47.06</v>
      </c>
      <c r="W77" s="132" t="s">
        <v>670</v>
      </c>
      <c r="X77" s="182"/>
      <c r="Y77" s="182"/>
      <c r="Z77" s="182"/>
      <c r="AA77" s="182"/>
      <c r="AB77" s="182"/>
      <c r="AC77" s="182"/>
    </row>
    <row r="78" spans="1:29" x14ac:dyDescent="0.3">
      <c r="A78" s="67" t="s">
        <v>150</v>
      </c>
      <c r="B78" s="67" t="s">
        <v>151</v>
      </c>
      <c r="C78" s="139">
        <v>424.1</v>
      </c>
      <c r="D78" s="67" t="s">
        <v>21</v>
      </c>
      <c r="E78" s="67" t="s">
        <v>139</v>
      </c>
      <c r="F78" s="184">
        <v>443399</v>
      </c>
      <c r="G78" s="184">
        <v>375377</v>
      </c>
      <c r="H78" s="41" t="s">
        <v>539</v>
      </c>
      <c r="I78" s="41" t="s">
        <v>540</v>
      </c>
      <c r="J78" s="41" t="s">
        <v>541</v>
      </c>
      <c r="K78" s="67" t="s">
        <v>50</v>
      </c>
      <c r="L78" s="67" t="s">
        <v>152</v>
      </c>
      <c r="M78" s="34">
        <v>42872</v>
      </c>
      <c r="N78" s="34">
        <v>42872</v>
      </c>
      <c r="O78" s="149">
        <v>14.21</v>
      </c>
      <c r="P78" s="149">
        <v>14.35</v>
      </c>
      <c r="Q78" s="149">
        <v>14.79</v>
      </c>
      <c r="R78" s="140">
        <f>(14.76-14.23)/(216.11-77)</f>
        <v>3.8099345841420408E-3</v>
      </c>
      <c r="S78" s="157"/>
      <c r="T78" s="157"/>
      <c r="U78" s="157"/>
      <c r="V78" s="157"/>
      <c r="W78" s="133" t="s">
        <v>334</v>
      </c>
      <c r="X78" s="34"/>
      <c r="Y78" s="34"/>
      <c r="Z78" s="34"/>
      <c r="AA78" s="34"/>
      <c r="AB78" s="34"/>
      <c r="AC78" s="34"/>
    </row>
    <row r="79" spans="1:29" x14ac:dyDescent="0.3">
      <c r="A79" s="142" t="s">
        <v>394</v>
      </c>
      <c r="B79" s="142" t="s">
        <v>372</v>
      </c>
      <c r="C79" s="144"/>
      <c r="D79" s="144"/>
      <c r="E79" s="144" t="s">
        <v>45</v>
      </c>
      <c r="F79" s="193">
        <v>428326</v>
      </c>
      <c r="G79" s="193">
        <v>603283</v>
      </c>
      <c r="H79" s="144" t="s">
        <v>662</v>
      </c>
      <c r="I79" s="144"/>
      <c r="J79" s="144"/>
      <c r="K79" s="145"/>
      <c r="L79" s="144"/>
      <c r="M79" s="146"/>
      <c r="N79" s="146"/>
      <c r="O79" s="152"/>
      <c r="P79" s="151">
        <v>10</v>
      </c>
      <c r="Q79" s="151"/>
      <c r="R79" s="144"/>
      <c r="S79" s="160"/>
      <c r="T79" s="160"/>
      <c r="U79" s="160"/>
      <c r="V79" s="160"/>
      <c r="W79" s="144"/>
      <c r="X79" s="146"/>
      <c r="Y79" s="146"/>
      <c r="Z79" s="146"/>
      <c r="AA79" s="146"/>
      <c r="AB79" s="146"/>
      <c r="AC79" s="146"/>
    </row>
    <row r="80" spans="1:29" x14ac:dyDescent="0.3">
      <c r="A80" s="142" t="s">
        <v>396</v>
      </c>
      <c r="B80" s="142" t="s">
        <v>372</v>
      </c>
      <c r="C80" s="144"/>
      <c r="D80" s="144"/>
      <c r="E80" s="144" t="s">
        <v>45</v>
      </c>
      <c r="F80" s="198">
        <v>438895</v>
      </c>
      <c r="G80" s="198">
        <v>545851</v>
      </c>
      <c r="H80" s="144"/>
      <c r="I80" s="144"/>
      <c r="J80" s="144"/>
      <c r="K80" s="145"/>
      <c r="L80" s="144" t="s">
        <v>272</v>
      </c>
      <c r="M80" s="144"/>
      <c r="N80" s="144"/>
      <c r="O80" s="151"/>
      <c r="P80" s="151">
        <v>17.600000000000001</v>
      </c>
      <c r="Q80" s="151"/>
      <c r="R80" s="146"/>
      <c r="S80" s="158"/>
      <c r="T80" s="160"/>
      <c r="U80" s="158"/>
      <c r="V80" s="160"/>
      <c r="W80" s="144" t="s">
        <v>391</v>
      </c>
      <c r="X80" s="144"/>
      <c r="Y80" s="144"/>
      <c r="Z80" s="144"/>
      <c r="AA80" s="144"/>
      <c r="AB80" s="144"/>
      <c r="AC80" s="144"/>
    </row>
    <row r="81" spans="1:29" x14ac:dyDescent="0.3">
      <c r="A81" s="142" t="s">
        <v>396</v>
      </c>
      <c r="B81" s="142" t="s">
        <v>372</v>
      </c>
      <c r="C81" s="144"/>
      <c r="D81" s="144"/>
      <c r="E81" s="144" t="s">
        <v>45</v>
      </c>
      <c r="F81" s="198">
        <v>438895</v>
      </c>
      <c r="G81" s="198">
        <v>545851</v>
      </c>
      <c r="H81" s="144"/>
      <c r="I81" s="144"/>
      <c r="J81" s="144"/>
      <c r="K81" s="145"/>
      <c r="L81" s="144" t="s">
        <v>277</v>
      </c>
      <c r="M81" s="144"/>
      <c r="N81" s="144"/>
      <c r="O81" s="151"/>
      <c r="P81" s="151">
        <v>17.600000000000001</v>
      </c>
      <c r="Q81" s="151"/>
      <c r="R81" s="146"/>
      <c r="S81" s="158"/>
      <c r="T81" s="160"/>
      <c r="U81" s="158"/>
      <c r="V81" s="160"/>
      <c r="W81" s="144" t="s">
        <v>391</v>
      </c>
      <c r="X81" s="144"/>
      <c r="Y81" s="144"/>
      <c r="Z81" s="144"/>
      <c r="AA81" s="144"/>
      <c r="AB81" s="144"/>
      <c r="AC81" s="144"/>
    </row>
    <row r="82" spans="1:29" x14ac:dyDescent="0.3">
      <c r="A82" s="142" t="s">
        <v>396</v>
      </c>
      <c r="B82" s="142" t="s">
        <v>372</v>
      </c>
      <c r="C82" s="144"/>
      <c r="D82" s="144"/>
      <c r="E82" s="144" t="s">
        <v>45</v>
      </c>
      <c r="F82" s="198">
        <v>438895</v>
      </c>
      <c r="G82" s="198">
        <v>545851</v>
      </c>
      <c r="H82" s="144"/>
      <c r="I82" s="144"/>
      <c r="J82" s="144"/>
      <c r="K82" s="145"/>
      <c r="L82" s="144" t="s">
        <v>158</v>
      </c>
      <c r="M82" s="144"/>
      <c r="N82" s="144"/>
      <c r="O82" s="151"/>
      <c r="P82" s="151">
        <v>17</v>
      </c>
      <c r="Q82" s="151"/>
      <c r="R82" s="146"/>
      <c r="S82" s="158"/>
      <c r="T82" s="160"/>
      <c r="U82" s="158"/>
      <c r="V82" s="160"/>
      <c r="W82" s="144" t="s">
        <v>391</v>
      </c>
      <c r="X82" s="144"/>
      <c r="Y82" s="144"/>
      <c r="Z82" s="144"/>
      <c r="AA82" s="144"/>
      <c r="AB82" s="144"/>
      <c r="AC82" s="144"/>
    </row>
    <row r="83" spans="1:29" x14ac:dyDescent="0.3">
      <c r="A83" s="142" t="s">
        <v>396</v>
      </c>
      <c r="B83" s="142" t="s">
        <v>372</v>
      </c>
      <c r="C83" s="144"/>
      <c r="D83" s="144"/>
      <c r="E83" s="144" t="s">
        <v>45</v>
      </c>
      <c r="F83" s="198">
        <v>438895</v>
      </c>
      <c r="G83" s="198">
        <v>545851</v>
      </c>
      <c r="H83" s="144"/>
      <c r="I83" s="144"/>
      <c r="J83" s="144"/>
      <c r="K83" s="145"/>
      <c r="L83" s="144" t="s">
        <v>156</v>
      </c>
      <c r="M83" s="144"/>
      <c r="N83" s="144"/>
      <c r="O83" s="151"/>
      <c r="P83" s="151">
        <v>17</v>
      </c>
      <c r="Q83" s="151"/>
      <c r="R83" s="146"/>
      <c r="S83" s="158"/>
      <c r="T83" s="160"/>
      <c r="U83" s="158"/>
      <c r="V83" s="160"/>
      <c r="W83" s="144" t="s">
        <v>391</v>
      </c>
      <c r="X83" s="144"/>
      <c r="Y83" s="144"/>
      <c r="Z83" s="144"/>
      <c r="AA83" s="144"/>
      <c r="AB83" s="144"/>
      <c r="AC83" s="144"/>
    </row>
    <row r="84" spans="1:29" x14ac:dyDescent="0.3">
      <c r="A84" s="142" t="s">
        <v>396</v>
      </c>
      <c r="B84" s="142" t="s">
        <v>372</v>
      </c>
      <c r="C84" s="144"/>
      <c r="D84" s="144"/>
      <c r="E84" s="144" t="s">
        <v>45</v>
      </c>
      <c r="F84" s="198">
        <v>438895</v>
      </c>
      <c r="G84" s="198">
        <v>545851</v>
      </c>
      <c r="H84" s="144"/>
      <c r="I84" s="144"/>
      <c r="J84" s="144"/>
      <c r="K84" s="145"/>
      <c r="L84" s="144" t="s">
        <v>154</v>
      </c>
      <c r="M84" s="144"/>
      <c r="N84" s="144"/>
      <c r="O84" s="151"/>
      <c r="P84" s="151">
        <v>17</v>
      </c>
      <c r="Q84" s="151"/>
      <c r="R84" s="146"/>
      <c r="S84" s="158"/>
      <c r="T84" s="160"/>
      <c r="U84" s="158"/>
      <c r="V84" s="160"/>
      <c r="W84" s="144" t="s">
        <v>391</v>
      </c>
      <c r="X84" s="144"/>
      <c r="Y84" s="144"/>
      <c r="Z84" s="144"/>
      <c r="AA84" s="144"/>
      <c r="AB84" s="144"/>
      <c r="AC84" s="144"/>
    </row>
    <row r="85" spans="1:29" x14ac:dyDescent="0.3">
      <c r="A85" s="142" t="s">
        <v>396</v>
      </c>
      <c r="B85" s="142" t="s">
        <v>372</v>
      </c>
      <c r="C85" s="144"/>
      <c r="D85" s="144"/>
      <c r="E85" s="144" t="s">
        <v>45</v>
      </c>
      <c r="F85" s="198">
        <v>438895</v>
      </c>
      <c r="G85" s="198">
        <v>545851</v>
      </c>
      <c r="H85" s="144"/>
      <c r="I85" s="144"/>
      <c r="J85" s="144"/>
      <c r="K85" s="145"/>
      <c r="L85" s="144"/>
      <c r="M85" s="144"/>
      <c r="N85" s="144"/>
      <c r="O85" s="151"/>
      <c r="P85" s="151">
        <v>13.4</v>
      </c>
      <c r="Q85" s="151"/>
      <c r="R85" s="146"/>
      <c r="S85" s="160"/>
      <c r="T85" s="158">
        <v>1.2</v>
      </c>
      <c r="U85" s="158">
        <v>118</v>
      </c>
      <c r="V85" s="160"/>
      <c r="W85" s="144"/>
      <c r="X85" s="144"/>
      <c r="Y85" s="144"/>
      <c r="Z85" s="144"/>
      <c r="AA85" s="144"/>
      <c r="AB85" s="144"/>
      <c r="AC85" s="144"/>
    </row>
    <row r="86" spans="1:29" x14ac:dyDescent="0.3">
      <c r="A86" s="142" t="s">
        <v>395</v>
      </c>
      <c r="B86" s="142" t="s">
        <v>92</v>
      </c>
      <c r="C86" s="144"/>
      <c r="D86" s="144"/>
      <c r="E86" s="144" t="s">
        <v>45</v>
      </c>
      <c r="F86" s="193">
        <v>428216</v>
      </c>
      <c r="G86" s="193">
        <v>602433</v>
      </c>
      <c r="H86" s="144" t="s">
        <v>663</v>
      </c>
      <c r="I86" s="144"/>
      <c r="J86" s="144"/>
      <c r="K86" s="145"/>
      <c r="L86" s="144"/>
      <c r="M86" s="144"/>
      <c r="N86" s="144"/>
      <c r="O86" s="151"/>
      <c r="P86" s="151">
        <v>10.199999999999999</v>
      </c>
      <c r="Q86" s="152"/>
      <c r="R86" s="144"/>
      <c r="S86" s="160"/>
      <c r="T86" s="158">
        <v>3.3</v>
      </c>
      <c r="U86" s="158">
        <v>7</v>
      </c>
      <c r="V86" s="160">
        <f>9.98-0.71</f>
        <v>9.27</v>
      </c>
      <c r="W86" s="144"/>
      <c r="X86" s="144"/>
      <c r="Y86" s="144"/>
      <c r="Z86" s="144"/>
      <c r="AA86" s="144"/>
      <c r="AB86" s="144"/>
      <c r="AC86" s="144"/>
    </row>
    <row r="87" spans="1:29" x14ac:dyDescent="0.3">
      <c r="A87" s="67" t="s">
        <v>153</v>
      </c>
      <c r="B87" s="67" t="s">
        <v>151</v>
      </c>
      <c r="C87" s="67">
        <v>40.1</v>
      </c>
      <c r="D87" s="67" t="s">
        <v>21</v>
      </c>
      <c r="E87" s="67" t="s">
        <v>45</v>
      </c>
      <c r="F87" s="184">
        <v>444225</v>
      </c>
      <c r="G87" s="184">
        <v>541858</v>
      </c>
      <c r="H87" s="41" t="s">
        <v>542</v>
      </c>
      <c r="I87" s="41" t="s">
        <v>543</v>
      </c>
      <c r="J87" s="41" t="s">
        <v>544</v>
      </c>
      <c r="K87" s="67" t="s">
        <v>68</v>
      </c>
      <c r="L87" s="67" t="s">
        <v>154</v>
      </c>
      <c r="M87" s="68">
        <v>2008</v>
      </c>
      <c r="N87" s="68">
        <v>2008</v>
      </c>
      <c r="O87" s="149">
        <v>12.21</v>
      </c>
      <c r="P87" s="149">
        <v>18.03</v>
      </c>
      <c r="Q87" s="149">
        <v>19.5</v>
      </c>
      <c r="R87" s="68"/>
      <c r="S87" s="157"/>
      <c r="T87" s="157"/>
      <c r="U87" s="157"/>
      <c r="V87" s="157"/>
      <c r="W87" s="133" t="s">
        <v>155</v>
      </c>
      <c r="X87" s="68"/>
      <c r="Y87" s="68"/>
      <c r="Z87" s="68"/>
      <c r="AA87" s="68"/>
      <c r="AB87" s="68"/>
      <c r="AC87" s="68"/>
    </row>
    <row r="88" spans="1:29" x14ac:dyDescent="0.3">
      <c r="A88" s="67" t="s">
        <v>153</v>
      </c>
      <c r="B88" s="67" t="s">
        <v>151</v>
      </c>
      <c r="C88" s="67">
        <v>40.1</v>
      </c>
      <c r="D88" s="67" t="s">
        <v>21</v>
      </c>
      <c r="E88" s="67" t="s">
        <v>45</v>
      </c>
      <c r="F88" s="184">
        <v>444225</v>
      </c>
      <c r="G88" s="184">
        <v>541858</v>
      </c>
      <c r="H88" s="166" t="s">
        <v>542</v>
      </c>
      <c r="I88" s="166" t="s">
        <v>543</v>
      </c>
      <c r="J88" s="166" t="s">
        <v>544</v>
      </c>
      <c r="K88" s="67" t="s">
        <v>68</v>
      </c>
      <c r="L88" s="67" t="s">
        <v>156</v>
      </c>
      <c r="M88" s="68">
        <v>2006</v>
      </c>
      <c r="N88" s="68">
        <v>2006</v>
      </c>
      <c r="O88" s="149">
        <v>16.2</v>
      </c>
      <c r="P88" s="149">
        <v>17.239999999999998</v>
      </c>
      <c r="Q88" s="149">
        <v>19.010000000000002</v>
      </c>
      <c r="R88" s="68"/>
      <c r="S88" s="157"/>
      <c r="T88" s="157"/>
      <c r="U88" s="157"/>
      <c r="V88" s="157"/>
      <c r="W88" s="133" t="s">
        <v>157</v>
      </c>
      <c r="X88" s="68"/>
      <c r="Y88" s="68"/>
      <c r="Z88" s="68"/>
      <c r="AA88" s="68"/>
      <c r="AB88" s="68"/>
      <c r="AC88" s="68"/>
    </row>
    <row r="89" spans="1:29" x14ac:dyDescent="0.3">
      <c r="A89" s="67" t="s">
        <v>153</v>
      </c>
      <c r="B89" s="67" t="s">
        <v>151</v>
      </c>
      <c r="C89" s="67">
        <v>40.1</v>
      </c>
      <c r="D89" s="67" t="s">
        <v>21</v>
      </c>
      <c r="E89" s="67" t="s">
        <v>45</v>
      </c>
      <c r="F89" s="184">
        <v>444225</v>
      </c>
      <c r="G89" s="184">
        <v>541858</v>
      </c>
      <c r="H89" s="41" t="s">
        <v>542</v>
      </c>
      <c r="I89" s="41" t="s">
        <v>543</v>
      </c>
      <c r="J89" s="41" t="s">
        <v>544</v>
      </c>
      <c r="K89" s="67" t="s">
        <v>68</v>
      </c>
      <c r="L89" s="67" t="s">
        <v>158</v>
      </c>
      <c r="M89" s="68">
        <v>2005</v>
      </c>
      <c r="N89" s="68">
        <v>2005</v>
      </c>
      <c r="O89" s="149">
        <v>14.8</v>
      </c>
      <c r="P89" s="149">
        <v>16.73</v>
      </c>
      <c r="Q89" s="149">
        <v>18.57</v>
      </c>
      <c r="R89" s="68"/>
      <c r="S89" s="157"/>
      <c r="T89" s="157"/>
      <c r="U89" s="157"/>
      <c r="V89" s="157"/>
      <c r="W89" s="133" t="s">
        <v>159</v>
      </c>
      <c r="X89" s="68"/>
      <c r="Y89" s="68"/>
      <c r="Z89" s="68"/>
      <c r="AA89" s="68"/>
      <c r="AB89" s="68"/>
      <c r="AC89" s="68"/>
    </row>
    <row r="90" spans="1:29" x14ac:dyDescent="0.3">
      <c r="A90" s="67" t="s">
        <v>153</v>
      </c>
      <c r="B90" s="67" t="s">
        <v>151</v>
      </c>
      <c r="C90" s="67">
        <v>40.1</v>
      </c>
      <c r="D90" s="67" t="s">
        <v>21</v>
      </c>
      <c r="E90" s="67" t="s">
        <v>45</v>
      </c>
      <c r="F90" s="184">
        <v>444225</v>
      </c>
      <c r="G90" s="184">
        <v>541858</v>
      </c>
      <c r="H90" s="41" t="s">
        <v>542</v>
      </c>
      <c r="I90" s="41" t="s">
        <v>543</v>
      </c>
      <c r="J90" s="41" t="s">
        <v>544</v>
      </c>
      <c r="K90" s="67" t="s">
        <v>68</v>
      </c>
      <c r="L90" s="67" t="s">
        <v>160</v>
      </c>
      <c r="M90" s="68">
        <v>2004</v>
      </c>
      <c r="N90" s="68">
        <v>2004</v>
      </c>
      <c r="O90" s="149">
        <v>13.87</v>
      </c>
      <c r="P90" s="149">
        <v>15.98</v>
      </c>
      <c r="Q90" s="149">
        <v>16.989999999999998</v>
      </c>
      <c r="R90" s="68"/>
      <c r="S90" s="157"/>
      <c r="T90" s="157"/>
      <c r="U90" s="157"/>
      <c r="V90" s="157"/>
      <c r="W90" s="133" t="s">
        <v>161</v>
      </c>
      <c r="X90" s="68"/>
      <c r="Y90" s="68"/>
      <c r="Z90" s="68"/>
      <c r="AA90" s="68"/>
      <c r="AB90" s="68"/>
      <c r="AC90" s="68"/>
    </row>
    <row r="91" spans="1:29" x14ac:dyDescent="0.3">
      <c r="A91" s="67" t="s">
        <v>153</v>
      </c>
      <c r="B91" s="67" t="s">
        <v>151</v>
      </c>
      <c r="C91" s="67">
        <v>40.1</v>
      </c>
      <c r="D91" s="67" t="s">
        <v>21</v>
      </c>
      <c r="E91" s="67" t="s">
        <v>45</v>
      </c>
      <c r="F91" s="184">
        <v>444225</v>
      </c>
      <c r="G91" s="184">
        <v>541858</v>
      </c>
      <c r="H91" s="167" t="s">
        <v>542</v>
      </c>
      <c r="I91" s="167" t="s">
        <v>543</v>
      </c>
      <c r="J91" s="167" t="s">
        <v>544</v>
      </c>
      <c r="K91" s="67" t="s">
        <v>68</v>
      </c>
      <c r="L91" s="67" t="s">
        <v>162</v>
      </c>
      <c r="M91" s="34">
        <v>37956</v>
      </c>
      <c r="N91" s="34">
        <v>37956</v>
      </c>
      <c r="O91" s="149">
        <v>12.97</v>
      </c>
      <c r="P91" s="149">
        <v>14.74</v>
      </c>
      <c r="Q91" s="149">
        <v>18.210999999999999</v>
      </c>
      <c r="R91" s="68"/>
      <c r="S91" s="157"/>
      <c r="T91" s="157"/>
      <c r="U91" s="157"/>
      <c r="V91" s="157"/>
      <c r="W91" s="133" t="s">
        <v>163</v>
      </c>
      <c r="X91" s="34"/>
      <c r="Y91" s="34"/>
      <c r="Z91" s="34"/>
      <c r="AA91" s="34"/>
      <c r="AB91" s="34"/>
      <c r="AC91" s="34"/>
    </row>
    <row r="92" spans="1:29" x14ac:dyDescent="0.3">
      <c r="A92" s="67" t="s">
        <v>153</v>
      </c>
      <c r="B92" s="67" t="s">
        <v>151</v>
      </c>
      <c r="C92" s="67">
        <v>40.1</v>
      </c>
      <c r="D92" s="67" t="s">
        <v>21</v>
      </c>
      <c r="E92" s="67" t="s">
        <v>45</v>
      </c>
      <c r="F92" s="184">
        <v>444225</v>
      </c>
      <c r="G92" s="184">
        <v>541858</v>
      </c>
      <c r="H92" s="41" t="s">
        <v>542</v>
      </c>
      <c r="I92" s="41" t="s">
        <v>543</v>
      </c>
      <c r="J92" s="41" t="s">
        <v>544</v>
      </c>
      <c r="K92" s="67" t="s">
        <v>68</v>
      </c>
      <c r="L92" s="67" t="s">
        <v>164</v>
      </c>
      <c r="M92" s="34">
        <v>37865</v>
      </c>
      <c r="N92" s="34">
        <v>37865</v>
      </c>
      <c r="O92" s="149">
        <v>10.84</v>
      </c>
      <c r="P92" s="149">
        <v>13.77</v>
      </c>
      <c r="Q92" s="149">
        <v>18.13</v>
      </c>
      <c r="R92" s="68"/>
      <c r="S92" s="157"/>
      <c r="T92" s="157"/>
      <c r="U92" s="157"/>
      <c r="V92" s="157"/>
      <c r="W92" s="133" t="s">
        <v>165</v>
      </c>
      <c r="X92" s="34"/>
      <c r="Y92" s="34"/>
      <c r="Z92" s="34"/>
      <c r="AA92" s="34"/>
      <c r="AB92" s="34"/>
      <c r="AC92" s="34"/>
    </row>
    <row r="93" spans="1:29" x14ac:dyDescent="0.3">
      <c r="A93" s="67" t="s">
        <v>153</v>
      </c>
      <c r="B93" s="67" t="s">
        <v>50</v>
      </c>
      <c r="C93" s="67">
        <v>40.1</v>
      </c>
      <c r="D93" s="67" t="s">
        <v>21</v>
      </c>
      <c r="E93" s="67" t="s">
        <v>45</v>
      </c>
      <c r="F93" s="184">
        <v>444225</v>
      </c>
      <c r="G93" s="184">
        <v>541858</v>
      </c>
      <c r="H93" s="168" t="s">
        <v>542</v>
      </c>
      <c r="I93" s="168" t="s">
        <v>543</v>
      </c>
      <c r="J93" s="168" t="s">
        <v>544</v>
      </c>
      <c r="K93" s="67" t="s">
        <v>68</v>
      </c>
      <c r="L93" s="67" t="s">
        <v>24</v>
      </c>
      <c r="M93" s="34">
        <v>42592</v>
      </c>
      <c r="N93" s="34">
        <v>43593</v>
      </c>
      <c r="O93" s="149">
        <v>12.01</v>
      </c>
      <c r="P93" s="149">
        <v>12.82</v>
      </c>
      <c r="Q93" s="149">
        <v>14.11</v>
      </c>
      <c r="S93" s="157"/>
      <c r="T93" s="159">
        <v>13</v>
      </c>
      <c r="U93" s="157">
        <v>76.8</v>
      </c>
      <c r="V93" s="157"/>
      <c r="W93" s="133" t="s">
        <v>282</v>
      </c>
      <c r="X93" s="34"/>
      <c r="Y93" s="34"/>
      <c r="Z93" s="34"/>
      <c r="AA93" s="34"/>
      <c r="AB93" s="34"/>
      <c r="AC93" s="34"/>
    </row>
    <row r="94" spans="1:29" x14ac:dyDescent="0.3">
      <c r="A94" s="67" t="s">
        <v>153</v>
      </c>
      <c r="B94" s="67" t="s">
        <v>173</v>
      </c>
      <c r="C94" s="67">
        <v>40.450000000000003</v>
      </c>
      <c r="D94" s="67" t="s">
        <v>21</v>
      </c>
      <c r="E94" s="67" t="s">
        <v>45</v>
      </c>
      <c r="F94" s="184">
        <v>444370</v>
      </c>
      <c r="G94" s="184">
        <v>542030</v>
      </c>
      <c r="H94" s="168" t="s">
        <v>545</v>
      </c>
      <c r="I94" s="168" t="s">
        <v>546</v>
      </c>
      <c r="J94" s="168" t="s">
        <v>547</v>
      </c>
      <c r="K94" s="67" t="s">
        <v>68</v>
      </c>
      <c r="L94" s="67" t="s">
        <v>69</v>
      </c>
      <c r="M94" s="34">
        <v>42516</v>
      </c>
      <c r="N94" s="34">
        <v>43579.5</v>
      </c>
      <c r="O94" s="149">
        <v>5.29</v>
      </c>
      <c r="P94" s="149">
        <v>16.285836510963652</v>
      </c>
      <c r="Q94" s="149">
        <v>17.7</v>
      </c>
      <c r="S94" s="157">
        <v>40</v>
      </c>
      <c r="U94" s="157" t="s">
        <v>121</v>
      </c>
      <c r="V94" s="157"/>
      <c r="W94" s="133" t="s">
        <v>181</v>
      </c>
      <c r="X94" s="34"/>
      <c r="Y94" s="34"/>
      <c r="Z94" s="34"/>
      <c r="AA94" s="34"/>
      <c r="AB94" s="34"/>
      <c r="AC94" s="34"/>
    </row>
    <row r="95" spans="1:29" x14ac:dyDescent="0.3">
      <c r="A95" s="67" t="s">
        <v>193</v>
      </c>
      <c r="B95" s="67" t="s">
        <v>191</v>
      </c>
      <c r="C95" s="67">
        <v>315.10000000000002</v>
      </c>
      <c r="D95" s="67" t="s">
        <v>21</v>
      </c>
      <c r="E95" s="67" t="s">
        <v>38</v>
      </c>
      <c r="F95" s="184">
        <v>331500</v>
      </c>
      <c r="G95" s="184">
        <v>673512</v>
      </c>
      <c r="H95" s="168" t="s">
        <v>548</v>
      </c>
      <c r="I95" s="168" t="s">
        <v>549</v>
      </c>
      <c r="J95" s="168" t="s">
        <v>550</v>
      </c>
      <c r="K95" s="67" t="s">
        <v>31</v>
      </c>
      <c r="L95" s="67" t="s">
        <v>88</v>
      </c>
      <c r="M95" s="34">
        <v>42585</v>
      </c>
      <c r="N95" s="34">
        <v>42804</v>
      </c>
      <c r="O95" s="149">
        <v>4.880000114440918</v>
      </c>
      <c r="P95" s="149">
        <v>14.275061843395234</v>
      </c>
      <c r="Q95" s="149">
        <v>14.409999847412109</v>
      </c>
      <c r="R95" s="35"/>
      <c r="S95" s="157"/>
      <c r="U95" s="157"/>
      <c r="V95" s="157">
        <v>1.6950000000000001</v>
      </c>
      <c r="W95" s="133"/>
      <c r="X95" s="34"/>
      <c r="Y95" s="34"/>
      <c r="Z95" s="34"/>
      <c r="AA95" s="34"/>
      <c r="AB95" s="34"/>
      <c r="AC95" s="34"/>
    </row>
    <row r="96" spans="1:29" x14ac:dyDescent="0.3">
      <c r="A96" s="67" t="s">
        <v>284</v>
      </c>
      <c r="B96" s="67" t="s">
        <v>285</v>
      </c>
      <c r="C96" s="67">
        <v>369.1</v>
      </c>
      <c r="D96" s="67" t="s">
        <v>21</v>
      </c>
      <c r="E96" s="67" t="s">
        <v>38</v>
      </c>
      <c r="F96" s="184">
        <v>268481</v>
      </c>
      <c r="G96" s="184">
        <v>626239</v>
      </c>
      <c r="H96" s="168" t="s">
        <v>551</v>
      </c>
      <c r="I96" s="168" t="s">
        <v>552</v>
      </c>
      <c r="J96" s="168" t="s">
        <v>553</v>
      </c>
      <c r="K96" s="67" t="s">
        <v>35</v>
      </c>
      <c r="L96" s="67" t="s">
        <v>57</v>
      </c>
      <c r="M96" s="34">
        <v>40134</v>
      </c>
      <c r="N96" s="34">
        <v>40942</v>
      </c>
      <c r="O96" s="149">
        <v>8.0169999999999995</v>
      </c>
      <c r="P96" s="149">
        <v>13.030570971816935</v>
      </c>
      <c r="Q96" s="149">
        <v>13.333</v>
      </c>
      <c r="R96" s="35"/>
      <c r="S96" s="157"/>
      <c r="U96" s="157"/>
      <c r="V96" s="157"/>
      <c r="W96" s="133"/>
      <c r="X96" s="34"/>
      <c r="Y96" s="34"/>
      <c r="Z96" s="34"/>
      <c r="AA96" s="34"/>
      <c r="AB96" s="34"/>
      <c r="AC96" s="34"/>
    </row>
    <row r="97" spans="1:29" x14ac:dyDescent="0.3">
      <c r="A97" s="67" t="s">
        <v>111</v>
      </c>
      <c r="B97" s="67" t="s">
        <v>79</v>
      </c>
      <c r="C97" s="67">
        <v>805.1</v>
      </c>
      <c r="D97" s="67" t="s">
        <v>21</v>
      </c>
      <c r="E97" s="67" t="s">
        <v>22</v>
      </c>
      <c r="F97" s="184"/>
      <c r="G97" s="184"/>
      <c r="K97" s="67" t="s">
        <v>103</v>
      </c>
      <c r="L97" s="67" t="s">
        <v>80</v>
      </c>
      <c r="M97" s="34">
        <v>43349.608796296299</v>
      </c>
      <c r="N97" s="34">
        <v>43658.504629629628</v>
      </c>
      <c r="O97" s="149">
        <v>8.8800000000000008</v>
      </c>
      <c r="P97" s="149">
        <v>11.689472621022475</v>
      </c>
      <c r="Q97" s="149">
        <v>14.59</v>
      </c>
      <c r="R97" s="67"/>
      <c r="S97" s="157"/>
      <c r="T97" s="161"/>
      <c r="U97" s="157">
        <v>39</v>
      </c>
      <c r="V97" s="157"/>
      <c r="W97" s="133" t="s">
        <v>112</v>
      </c>
      <c r="X97" s="34"/>
      <c r="Y97" s="34"/>
      <c r="Z97" s="34"/>
      <c r="AA97" s="34"/>
      <c r="AB97" s="34"/>
      <c r="AC97" s="34"/>
    </row>
    <row r="98" spans="1:29" x14ac:dyDescent="0.3">
      <c r="A98" s="142" t="s">
        <v>397</v>
      </c>
      <c r="B98" s="142" t="s">
        <v>398</v>
      </c>
      <c r="C98" s="144"/>
      <c r="D98" s="144"/>
      <c r="E98" s="144" t="s">
        <v>38</v>
      </c>
      <c r="F98" s="193">
        <v>428059</v>
      </c>
      <c r="G98" s="193">
        <v>547270</v>
      </c>
      <c r="H98" s="145" t="s">
        <v>554</v>
      </c>
      <c r="I98" s="145" t="s">
        <v>555</v>
      </c>
      <c r="J98" s="145" t="s">
        <v>556</v>
      </c>
      <c r="K98" s="144" t="s">
        <v>399</v>
      </c>
      <c r="L98" s="144"/>
      <c r="M98" s="146"/>
      <c r="N98" s="146"/>
      <c r="O98" s="152"/>
      <c r="P98" s="151">
        <v>13.4</v>
      </c>
      <c r="Q98" s="151"/>
      <c r="R98" s="144"/>
      <c r="S98" s="160"/>
      <c r="T98" s="160">
        <v>17</v>
      </c>
      <c r="U98" s="160">
        <f>87.8-T98</f>
        <v>70.8</v>
      </c>
      <c r="V98" s="160"/>
      <c r="W98" s="144"/>
      <c r="X98" s="146"/>
      <c r="Y98" s="146"/>
      <c r="Z98" s="146"/>
      <c r="AA98" s="146"/>
      <c r="AB98" s="146"/>
      <c r="AC98" s="146"/>
    </row>
    <row r="99" spans="1:29" x14ac:dyDescent="0.3">
      <c r="A99" s="67" t="s">
        <v>62</v>
      </c>
      <c r="B99" s="67" t="s">
        <v>63</v>
      </c>
      <c r="C99" s="67">
        <v>417.1</v>
      </c>
      <c r="D99" s="67" t="s">
        <v>21</v>
      </c>
      <c r="E99" s="67" t="s">
        <v>38</v>
      </c>
      <c r="F99" s="184">
        <v>285512</v>
      </c>
      <c r="G99" s="184">
        <v>657314</v>
      </c>
      <c r="H99" s="168" t="s">
        <v>557</v>
      </c>
      <c r="I99" s="168" t="s">
        <v>558</v>
      </c>
      <c r="J99" s="168" t="s">
        <v>559</v>
      </c>
      <c r="K99" s="67" t="s">
        <v>31</v>
      </c>
      <c r="L99" s="67" t="s">
        <v>29</v>
      </c>
      <c r="M99" s="34">
        <v>40044</v>
      </c>
      <c r="N99" s="34">
        <v>40044</v>
      </c>
      <c r="O99" s="149"/>
      <c r="P99" s="149">
        <v>13.9</v>
      </c>
      <c r="Q99" s="149"/>
      <c r="R99" s="35"/>
      <c r="S99" s="157"/>
      <c r="U99" s="157"/>
      <c r="V99" s="157"/>
      <c r="W99" s="133"/>
      <c r="X99" s="34"/>
      <c r="Y99" s="34"/>
      <c r="Z99" s="34"/>
      <c r="AA99" s="34"/>
      <c r="AB99" s="34"/>
      <c r="AC99" s="34"/>
    </row>
    <row r="100" spans="1:29" x14ac:dyDescent="0.3">
      <c r="A100" s="67" t="s">
        <v>287</v>
      </c>
      <c r="B100" s="67" t="s">
        <v>50</v>
      </c>
      <c r="C100" s="67">
        <v>451.1</v>
      </c>
      <c r="D100" s="67" t="s">
        <v>21</v>
      </c>
      <c r="E100" s="67" t="s">
        <v>139</v>
      </c>
      <c r="F100" s="184">
        <v>447468</v>
      </c>
      <c r="G100" s="184">
        <v>355059</v>
      </c>
      <c r="H100" s="168" t="s">
        <v>560</v>
      </c>
      <c r="I100" s="168" t="s">
        <v>561</v>
      </c>
      <c r="J100" s="168" t="s">
        <v>562</v>
      </c>
      <c r="K100" s="67" t="s">
        <v>50</v>
      </c>
      <c r="L100" s="67" t="s">
        <v>288</v>
      </c>
      <c r="M100" s="34">
        <v>41583</v>
      </c>
      <c r="N100" s="34">
        <v>41583</v>
      </c>
      <c r="O100" s="149">
        <v>10.6</v>
      </c>
      <c r="P100" s="149">
        <v>18.52</v>
      </c>
      <c r="Q100" s="149">
        <v>20.93</v>
      </c>
      <c r="R100" s="140">
        <f>(Q100-O100)/(425-101.6)</f>
        <v>3.1941867656153373E-2</v>
      </c>
      <c r="S100" s="157"/>
      <c r="T100" s="157"/>
      <c r="U100" s="157">
        <v>76</v>
      </c>
      <c r="V100" s="157"/>
      <c r="W100" s="133" t="s">
        <v>335</v>
      </c>
      <c r="X100" s="34"/>
      <c r="Y100" s="34"/>
      <c r="Z100" s="34"/>
      <c r="AA100" s="34"/>
      <c r="AB100" s="34"/>
      <c r="AC100" s="34"/>
    </row>
    <row r="101" spans="1:29" x14ac:dyDescent="0.3">
      <c r="A101" s="67" t="s">
        <v>290</v>
      </c>
      <c r="B101" s="67" t="s">
        <v>291</v>
      </c>
      <c r="C101" s="67">
        <v>451.1</v>
      </c>
      <c r="D101" s="67" t="s">
        <v>21</v>
      </c>
      <c r="E101" s="67" t="s">
        <v>22</v>
      </c>
      <c r="F101" s="184">
        <v>447468</v>
      </c>
      <c r="G101" s="184">
        <v>355059</v>
      </c>
      <c r="H101" s="168" t="s">
        <v>560</v>
      </c>
      <c r="I101" s="168" t="s">
        <v>561</v>
      </c>
      <c r="J101" s="168" t="s">
        <v>562</v>
      </c>
      <c r="K101" s="67" t="s">
        <v>103</v>
      </c>
      <c r="L101" s="67" t="s">
        <v>60</v>
      </c>
      <c r="M101" s="34" t="s">
        <v>292</v>
      </c>
      <c r="N101" s="34">
        <v>43662</v>
      </c>
      <c r="O101" s="149">
        <v>11.94</v>
      </c>
      <c r="P101" s="149">
        <v>13.26</v>
      </c>
      <c r="Q101" s="149">
        <v>14.86</v>
      </c>
      <c r="S101" s="157"/>
      <c r="T101" s="159">
        <v>42</v>
      </c>
      <c r="U101" s="157">
        <v>66</v>
      </c>
      <c r="V101" s="157"/>
      <c r="W101" s="133"/>
      <c r="X101" s="34"/>
      <c r="Y101" s="34"/>
      <c r="Z101" s="34"/>
      <c r="AA101" s="34"/>
      <c r="AB101" s="34"/>
      <c r="AC101" s="34"/>
    </row>
    <row r="102" spans="1:29" x14ac:dyDescent="0.3">
      <c r="A102" s="67" t="s">
        <v>294</v>
      </c>
      <c r="B102" s="67" t="s">
        <v>50</v>
      </c>
      <c r="C102" s="67">
        <v>761.1</v>
      </c>
      <c r="D102" s="67" t="s">
        <v>21</v>
      </c>
      <c r="E102" s="67" t="s">
        <v>139</v>
      </c>
      <c r="F102" s="184">
        <v>452915</v>
      </c>
      <c r="G102" s="184">
        <v>370692</v>
      </c>
      <c r="H102" s="41" t="s">
        <v>563</v>
      </c>
      <c r="I102" s="41" t="s">
        <v>564</v>
      </c>
      <c r="J102" s="41" t="s">
        <v>565</v>
      </c>
      <c r="K102" s="67" t="s">
        <v>50</v>
      </c>
      <c r="L102" s="67" t="s">
        <v>152</v>
      </c>
      <c r="M102" s="34">
        <v>42872</v>
      </c>
      <c r="N102" s="34">
        <v>42872</v>
      </c>
      <c r="O102" s="149">
        <v>18.22</v>
      </c>
      <c r="P102" s="149">
        <v>19.72</v>
      </c>
      <c r="Q102" s="149">
        <v>19.84</v>
      </c>
      <c r="R102" s="140" t="s">
        <v>326</v>
      </c>
      <c r="S102" s="157"/>
      <c r="T102" s="157"/>
      <c r="U102" s="157"/>
      <c r="V102" s="157"/>
      <c r="W102" s="133" t="s">
        <v>336</v>
      </c>
      <c r="X102" s="34"/>
      <c r="Y102" s="34"/>
      <c r="Z102" s="34"/>
      <c r="AA102" s="34"/>
      <c r="AB102" s="34"/>
      <c r="AC102" s="34"/>
    </row>
    <row r="103" spans="1:29" x14ac:dyDescent="0.3">
      <c r="A103" s="67" t="s">
        <v>64</v>
      </c>
      <c r="B103" s="67" t="s">
        <v>65</v>
      </c>
      <c r="C103" s="67">
        <v>610.1</v>
      </c>
      <c r="D103" s="67" t="s">
        <v>21</v>
      </c>
      <c r="E103" s="67" t="s">
        <v>38</v>
      </c>
      <c r="F103" s="184">
        <v>346460</v>
      </c>
      <c r="G103" s="184">
        <v>706300</v>
      </c>
      <c r="H103" s="41" t="s">
        <v>566</v>
      </c>
      <c r="I103" s="41" t="s">
        <v>567</v>
      </c>
      <c r="J103" s="41" t="s">
        <v>568</v>
      </c>
      <c r="K103" s="67" t="s">
        <v>31</v>
      </c>
      <c r="L103" s="67" t="s">
        <v>29</v>
      </c>
      <c r="M103" s="34">
        <v>34889</v>
      </c>
      <c r="N103" s="34">
        <v>34889</v>
      </c>
      <c r="O103" s="149"/>
      <c r="P103" s="149">
        <v>11.3</v>
      </c>
      <c r="Q103" s="149"/>
      <c r="R103" s="35"/>
      <c r="S103" s="157">
        <v>16</v>
      </c>
      <c r="U103" s="157"/>
      <c r="V103" s="157"/>
      <c r="W103" s="133" t="s">
        <v>211</v>
      </c>
      <c r="X103" s="34"/>
      <c r="Y103" s="34"/>
      <c r="Z103" s="34"/>
      <c r="AA103" s="34"/>
      <c r="AB103" s="34"/>
      <c r="AC103" s="34"/>
    </row>
    <row r="104" spans="1:29" x14ac:dyDescent="0.3">
      <c r="A104" s="94" t="s">
        <v>113</v>
      </c>
      <c r="B104" s="94" t="s">
        <v>105</v>
      </c>
      <c r="C104" s="94">
        <v>640.1</v>
      </c>
      <c r="D104" s="94" t="s">
        <v>21</v>
      </c>
      <c r="E104" s="94" t="s">
        <v>106</v>
      </c>
      <c r="F104" s="173">
        <v>400028</v>
      </c>
      <c r="G104" s="173">
        <v>309714</v>
      </c>
      <c r="H104" s="41" t="s">
        <v>569</v>
      </c>
      <c r="I104" s="41" t="s">
        <v>570</v>
      </c>
      <c r="J104" s="41" t="s">
        <v>571</v>
      </c>
      <c r="K104" s="94" t="s">
        <v>79</v>
      </c>
      <c r="L104" s="94" t="s">
        <v>110</v>
      </c>
      <c r="M104" s="138">
        <v>43643</v>
      </c>
      <c r="N104" s="138">
        <v>43643</v>
      </c>
      <c r="O104" s="155">
        <v>11.27</v>
      </c>
      <c r="P104" s="155">
        <v>13.02</v>
      </c>
      <c r="Q104" s="155">
        <v>14.76</v>
      </c>
      <c r="R104" s="110">
        <f>(O104-Q104)/(U104-148.378)</f>
        <v>4.8574768956686352E-2</v>
      </c>
      <c r="S104" s="163"/>
      <c r="T104" s="163"/>
      <c r="U104" s="163">
        <v>76.53</v>
      </c>
      <c r="V104" s="163"/>
      <c r="W104" s="97" t="s">
        <v>330</v>
      </c>
      <c r="X104" s="138"/>
      <c r="Y104" s="138"/>
      <c r="Z104" s="138"/>
      <c r="AA104" s="138"/>
      <c r="AB104" s="138"/>
      <c r="AC104" s="138"/>
    </row>
    <row r="105" spans="1:29" x14ac:dyDescent="0.3">
      <c r="A105" s="67" t="s">
        <v>114</v>
      </c>
      <c r="B105" s="67" t="s">
        <v>86</v>
      </c>
      <c r="C105" s="67">
        <v>633.1</v>
      </c>
      <c r="D105" s="67" t="s">
        <v>21</v>
      </c>
      <c r="E105" s="67" t="s">
        <v>38</v>
      </c>
      <c r="F105" s="184">
        <v>336451</v>
      </c>
      <c r="G105" s="184">
        <v>699870</v>
      </c>
      <c r="H105" s="41" t="s">
        <v>572</v>
      </c>
      <c r="I105" s="41" t="s">
        <v>573</v>
      </c>
      <c r="J105" s="41" t="s">
        <v>574</v>
      </c>
      <c r="K105" s="67" t="s">
        <v>87</v>
      </c>
      <c r="L105" s="67" t="s">
        <v>88</v>
      </c>
      <c r="M105" s="34">
        <v>40584</v>
      </c>
      <c r="N105" s="34">
        <v>41039</v>
      </c>
      <c r="O105" s="150">
        <v>11.673</v>
      </c>
      <c r="P105" s="150">
        <v>11.907217739720418</v>
      </c>
      <c r="Q105" s="149">
        <v>15.403</v>
      </c>
      <c r="R105" s="35"/>
      <c r="S105" s="157"/>
      <c r="T105" s="149">
        <v>12</v>
      </c>
      <c r="U105" s="157">
        <v>16</v>
      </c>
      <c r="V105" s="157"/>
      <c r="W105" s="133" t="s">
        <v>115</v>
      </c>
      <c r="X105" s="34"/>
      <c r="Y105" s="34"/>
      <c r="Z105" s="34"/>
      <c r="AA105" s="34"/>
      <c r="AB105" s="34"/>
      <c r="AC105" s="34"/>
    </row>
    <row r="106" spans="1:29" x14ac:dyDescent="0.3">
      <c r="A106" s="142" t="s">
        <v>114</v>
      </c>
      <c r="B106" s="142" t="s">
        <v>400</v>
      </c>
      <c r="C106" s="144"/>
      <c r="D106" s="144"/>
      <c r="E106" s="144" t="s">
        <v>38</v>
      </c>
      <c r="F106" s="193">
        <v>336451</v>
      </c>
      <c r="G106" s="193">
        <v>699870</v>
      </c>
      <c r="H106" s="142" t="s">
        <v>575</v>
      </c>
      <c r="I106" s="142" t="s">
        <v>576</v>
      </c>
      <c r="J106" s="142" t="s">
        <v>577</v>
      </c>
      <c r="K106" s="145"/>
      <c r="L106" s="144"/>
      <c r="M106" s="146"/>
      <c r="N106" s="146"/>
      <c r="O106" s="152"/>
      <c r="P106" s="151">
        <v>13</v>
      </c>
      <c r="Q106" s="151"/>
      <c r="R106" s="144"/>
      <c r="S106" s="160"/>
      <c r="T106" s="160">
        <v>5</v>
      </c>
      <c r="U106" s="160">
        <f>28-T106</f>
        <v>23</v>
      </c>
      <c r="V106" s="160"/>
      <c r="W106" s="144"/>
      <c r="X106" s="146"/>
      <c r="Y106" s="146"/>
      <c r="Z106" s="146"/>
      <c r="AA106" s="146"/>
      <c r="AB106" s="146"/>
      <c r="AC106" s="146"/>
    </row>
    <row r="107" spans="1:29" x14ac:dyDescent="0.3">
      <c r="A107" s="94" t="s">
        <v>116</v>
      </c>
      <c r="B107" s="94" t="s">
        <v>105</v>
      </c>
      <c r="C107" s="94">
        <v>782.1</v>
      </c>
      <c r="D107" s="94" t="s">
        <v>21</v>
      </c>
      <c r="E107" s="94" t="s">
        <v>106</v>
      </c>
      <c r="F107" s="173">
        <v>397028</v>
      </c>
      <c r="G107" s="173">
        <v>312532</v>
      </c>
      <c r="H107" s="41" t="s">
        <v>578</v>
      </c>
      <c r="I107" s="41" t="s">
        <v>579</v>
      </c>
      <c r="J107" s="41" t="s">
        <v>580</v>
      </c>
      <c r="K107" s="94" t="s">
        <v>79</v>
      </c>
      <c r="L107" s="94" t="s">
        <v>110</v>
      </c>
      <c r="M107" s="138">
        <v>43642</v>
      </c>
      <c r="N107" s="138">
        <v>43642</v>
      </c>
      <c r="O107" s="155">
        <v>10.427</v>
      </c>
      <c r="P107" s="155">
        <v>11.46</v>
      </c>
      <c r="Q107" s="155">
        <v>13.95</v>
      </c>
      <c r="R107" s="110">
        <f>(13.02-O107)/(202.16-139.45)</f>
        <v>4.1349067134428312E-2</v>
      </c>
      <c r="S107" s="163"/>
      <c r="T107" s="163"/>
      <c r="U107" s="163"/>
      <c r="V107" s="163"/>
      <c r="W107" s="97" t="s">
        <v>324</v>
      </c>
      <c r="X107" s="138"/>
      <c r="Y107" s="138"/>
      <c r="Z107" s="138"/>
      <c r="AA107" s="138"/>
      <c r="AB107" s="138"/>
      <c r="AC107" s="138"/>
    </row>
    <row r="108" spans="1:29" x14ac:dyDescent="0.3">
      <c r="A108" s="67" t="s">
        <v>296</v>
      </c>
      <c r="B108" s="67" t="s">
        <v>50</v>
      </c>
      <c r="C108" s="67">
        <v>708.1</v>
      </c>
      <c r="D108" s="67" t="s">
        <v>21</v>
      </c>
      <c r="E108" s="67" t="s">
        <v>45</v>
      </c>
      <c r="F108" s="184">
        <v>429829</v>
      </c>
      <c r="G108" s="184">
        <v>590469</v>
      </c>
      <c r="H108" s="41" t="s">
        <v>581</v>
      </c>
      <c r="I108" s="41" t="s">
        <v>582</v>
      </c>
      <c r="J108" s="41" t="s">
        <v>583</v>
      </c>
      <c r="K108" s="67" t="s">
        <v>68</v>
      </c>
      <c r="L108" s="67" t="s">
        <v>29</v>
      </c>
      <c r="M108" s="34">
        <v>42713</v>
      </c>
      <c r="N108" s="34">
        <v>43025</v>
      </c>
      <c r="O108" s="149">
        <v>14.52</v>
      </c>
      <c r="P108" s="149">
        <v>15.07</v>
      </c>
      <c r="Q108" s="149">
        <v>15.39</v>
      </c>
      <c r="S108" s="157">
        <v>100</v>
      </c>
      <c r="U108" s="157">
        <v>56.9</v>
      </c>
      <c r="V108" s="157"/>
      <c r="W108" s="133" t="s">
        <v>297</v>
      </c>
      <c r="X108" s="34"/>
      <c r="Y108" s="34"/>
      <c r="Z108" s="34"/>
      <c r="AA108" s="34"/>
      <c r="AB108" s="34"/>
      <c r="AC108" s="34"/>
    </row>
    <row r="109" spans="1:29" s="70" customFormat="1" x14ac:dyDescent="0.3">
      <c r="A109" s="67" t="s">
        <v>299</v>
      </c>
      <c r="B109" s="67" t="s">
        <v>50</v>
      </c>
      <c r="C109" s="67">
        <v>708.1</v>
      </c>
      <c r="D109" s="67" t="s">
        <v>21</v>
      </c>
      <c r="E109" s="67" t="s">
        <v>45</v>
      </c>
      <c r="F109" s="184">
        <v>429829</v>
      </c>
      <c r="G109" s="184">
        <v>590469</v>
      </c>
      <c r="H109" s="41" t="s">
        <v>581</v>
      </c>
      <c r="I109" s="41" t="s">
        <v>582</v>
      </c>
      <c r="J109" s="41" t="s">
        <v>583</v>
      </c>
      <c r="K109" s="67" t="s">
        <v>50</v>
      </c>
      <c r="L109" s="67" t="s">
        <v>144</v>
      </c>
      <c r="M109" s="34">
        <v>40386</v>
      </c>
      <c r="N109" s="34">
        <v>40386</v>
      </c>
      <c r="O109" s="149">
        <v>12.15</v>
      </c>
      <c r="P109" s="149">
        <v>13.11</v>
      </c>
      <c r="Q109" s="149">
        <v>16.63</v>
      </c>
      <c r="R109" s="140" t="s">
        <v>326</v>
      </c>
      <c r="S109" s="157"/>
      <c r="T109" s="157"/>
      <c r="U109" s="157">
        <v>106.3</v>
      </c>
      <c r="V109" s="157"/>
      <c r="W109" s="133" t="s">
        <v>300</v>
      </c>
      <c r="X109" s="34"/>
      <c r="Y109" s="34"/>
      <c r="Z109" s="34"/>
      <c r="AA109" s="34"/>
      <c r="AB109" s="34"/>
      <c r="AC109" s="34"/>
    </row>
    <row r="110" spans="1:29" s="70" customFormat="1" x14ac:dyDescent="0.3">
      <c r="A110" s="67" t="s">
        <v>302</v>
      </c>
      <c r="B110" s="67" t="s">
        <v>50</v>
      </c>
      <c r="C110" s="67">
        <v>164.1</v>
      </c>
      <c r="D110" s="67" t="s">
        <v>21</v>
      </c>
      <c r="E110" s="67" t="s">
        <v>38</v>
      </c>
      <c r="F110" s="184">
        <v>333568</v>
      </c>
      <c r="G110" s="184">
        <v>696104</v>
      </c>
      <c r="H110" s="41" t="s">
        <v>584</v>
      </c>
      <c r="I110" s="41" t="s">
        <v>585</v>
      </c>
      <c r="J110" s="41" t="s">
        <v>586</v>
      </c>
      <c r="K110" s="67" t="s">
        <v>68</v>
      </c>
      <c r="L110" s="67" t="s">
        <v>29</v>
      </c>
      <c r="M110" s="34"/>
      <c r="N110" s="34"/>
      <c r="O110" s="149"/>
      <c r="P110" s="149"/>
      <c r="Q110" s="149"/>
      <c r="R110" s="132"/>
      <c r="S110" s="157">
        <v>50</v>
      </c>
      <c r="T110" s="159"/>
      <c r="U110" s="157">
        <v>10</v>
      </c>
      <c r="V110" s="157"/>
      <c r="W110" s="133"/>
      <c r="X110" s="34"/>
      <c r="Y110" s="34"/>
      <c r="Z110" s="34"/>
      <c r="AA110" s="34"/>
      <c r="AB110" s="34"/>
      <c r="AC110" s="34"/>
    </row>
    <row r="111" spans="1:29" s="70" customFormat="1" x14ac:dyDescent="0.3">
      <c r="A111" s="94" t="s">
        <v>166</v>
      </c>
      <c r="B111" s="94" t="s">
        <v>167</v>
      </c>
      <c r="C111" s="94"/>
      <c r="D111" s="94" t="s">
        <v>21</v>
      </c>
      <c r="E111" s="94" t="s">
        <v>38</v>
      </c>
      <c r="F111" s="173"/>
      <c r="G111" s="173"/>
      <c r="H111" s="41"/>
      <c r="I111" s="41"/>
      <c r="J111" s="41"/>
      <c r="K111" s="94" t="s">
        <v>87</v>
      </c>
      <c r="L111" s="94" t="s">
        <v>168</v>
      </c>
      <c r="M111" s="138">
        <v>41116</v>
      </c>
      <c r="N111" s="138">
        <v>41116</v>
      </c>
      <c r="O111" s="155">
        <v>16.95</v>
      </c>
      <c r="P111" s="155">
        <v>18.553789999999999</v>
      </c>
      <c r="Q111" s="155">
        <v>20.420000000000002</v>
      </c>
      <c r="R111" s="110">
        <f>(Q111-O111)/(379-300.3)</f>
        <v>4.4091486658195719E-2</v>
      </c>
      <c r="S111" s="163"/>
      <c r="T111" s="163"/>
      <c r="U111" s="163">
        <v>275</v>
      </c>
      <c r="V111" s="163"/>
      <c r="W111" s="97" t="s">
        <v>329</v>
      </c>
      <c r="X111" s="138"/>
      <c r="Y111" s="138"/>
      <c r="Z111" s="138"/>
      <c r="AA111" s="138"/>
      <c r="AB111" s="138"/>
      <c r="AC111" s="138"/>
    </row>
    <row r="112" spans="1:29" s="70" customFormat="1" x14ac:dyDescent="0.3">
      <c r="A112" s="67" t="s">
        <v>66</v>
      </c>
      <c r="B112" s="52" t="s">
        <v>67</v>
      </c>
      <c r="C112" s="137">
        <v>528.1</v>
      </c>
      <c r="D112" s="67" t="s">
        <v>21</v>
      </c>
      <c r="E112" s="67" t="s">
        <v>27</v>
      </c>
      <c r="F112" s="184">
        <v>257225</v>
      </c>
      <c r="G112" s="184">
        <v>202234</v>
      </c>
      <c r="H112" s="41" t="s">
        <v>587</v>
      </c>
      <c r="I112" s="41" t="s">
        <v>588</v>
      </c>
      <c r="J112" s="41" t="s">
        <v>589</v>
      </c>
      <c r="K112" s="67" t="s">
        <v>68</v>
      </c>
      <c r="L112" s="67" t="s">
        <v>69</v>
      </c>
      <c r="M112" s="34">
        <v>42514.354166666664</v>
      </c>
      <c r="N112" s="34">
        <v>43656.549513888887</v>
      </c>
      <c r="O112" s="149">
        <v>4.3600000000000003</v>
      </c>
      <c r="P112" s="149">
        <v>13.782637624675548</v>
      </c>
      <c r="Q112" s="149">
        <v>19.690000000000001</v>
      </c>
      <c r="R112" s="132"/>
      <c r="S112" s="157"/>
      <c r="T112" s="159"/>
      <c r="U112" s="157"/>
      <c r="V112" s="157"/>
      <c r="W112" s="133" t="s">
        <v>212</v>
      </c>
      <c r="X112" s="34"/>
      <c r="Y112" s="34"/>
      <c r="Z112" s="34"/>
      <c r="AA112" s="34"/>
      <c r="AB112" s="34"/>
      <c r="AC112" s="34"/>
    </row>
    <row r="113" spans="1:29" s="70" customFormat="1" x14ac:dyDescent="0.3">
      <c r="A113" s="67" t="s">
        <v>117</v>
      </c>
      <c r="B113" s="67" t="s">
        <v>92</v>
      </c>
      <c r="C113" s="67">
        <v>259.10000000000002</v>
      </c>
      <c r="D113" s="67" t="s">
        <v>21</v>
      </c>
      <c r="E113" s="67" t="s">
        <v>38</v>
      </c>
      <c r="F113" s="184">
        <v>297800</v>
      </c>
      <c r="G113" s="184">
        <v>667000</v>
      </c>
      <c r="H113" s="41" t="s">
        <v>590</v>
      </c>
      <c r="I113" s="41" t="s">
        <v>591</v>
      </c>
      <c r="J113" s="41" t="s">
        <v>592</v>
      </c>
      <c r="K113" s="67" t="s">
        <v>87</v>
      </c>
      <c r="L113" s="67" t="s">
        <v>88</v>
      </c>
      <c r="M113" s="34">
        <v>42826</v>
      </c>
      <c r="N113" s="34">
        <v>43133</v>
      </c>
      <c r="O113" s="149">
        <v>4.809999942779541</v>
      </c>
      <c r="P113" s="149">
        <v>9.5367900188992447</v>
      </c>
      <c r="Q113" s="149">
        <v>10.5</v>
      </c>
      <c r="R113" s="35"/>
      <c r="S113" s="157"/>
      <c r="T113" s="149"/>
      <c r="U113" s="157">
        <v>2</v>
      </c>
      <c r="V113" s="157"/>
      <c r="W113" s="133"/>
      <c r="X113" s="34"/>
      <c r="Y113" s="34"/>
      <c r="Z113" s="34"/>
      <c r="AA113" s="34"/>
      <c r="AB113" s="34"/>
      <c r="AC113" s="34"/>
    </row>
    <row r="114" spans="1:29" x14ac:dyDescent="0.3">
      <c r="A114" s="94" t="s">
        <v>310</v>
      </c>
      <c r="B114" s="94" t="s">
        <v>167</v>
      </c>
      <c r="C114" s="95"/>
      <c r="D114" s="94" t="s">
        <v>21</v>
      </c>
      <c r="E114" s="95" t="s">
        <v>38</v>
      </c>
      <c r="F114" s="173">
        <v>330720</v>
      </c>
      <c r="G114" s="173">
        <v>671326</v>
      </c>
      <c r="K114" s="94" t="s">
        <v>92</v>
      </c>
      <c r="L114" s="95" t="s">
        <v>312</v>
      </c>
      <c r="M114" s="95"/>
      <c r="N114" s="95"/>
      <c r="O114" s="155">
        <v>10.31</v>
      </c>
      <c r="P114" s="155">
        <v>12.36</v>
      </c>
      <c r="Q114" s="155">
        <v>13.9</v>
      </c>
      <c r="R114" s="110">
        <f>(Q114-O114)/(64.45-U114)</f>
        <v>8.7775061124694367E-2</v>
      </c>
      <c r="S114" s="164"/>
      <c r="T114" s="155"/>
      <c r="U114" s="155">
        <v>23.55</v>
      </c>
      <c r="V114" s="164"/>
      <c r="W114" s="97" t="s">
        <v>311</v>
      </c>
      <c r="X114" s="95"/>
      <c r="Y114" s="95"/>
      <c r="Z114" s="95"/>
      <c r="AA114" s="95"/>
      <c r="AB114" s="95"/>
      <c r="AC114" s="95"/>
    </row>
    <row r="115" spans="1:29" x14ac:dyDescent="0.3">
      <c r="A115" s="67" t="s">
        <v>118</v>
      </c>
      <c r="B115" s="67" t="s">
        <v>92</v>
      </c>
      <c r="C115" s="67">
        <v>740.1</v>
      </c>
      <c r="D115" s="67" t="s">
        <v>21</v>
      </c>
      <c r="E115" s="67" t="s">
        <v>38</v>
      </c>
      <c r="F115" s="184">
        <v>330720</v>
      </c>
      <c r="G115" s="184">
        <v>671326</v>
      </c>
      <c r="H115" s="168" t="s">
        <v>593</v>
      </c>
      <c r="I115" s="168" t="s">
        <v>594</v>
      </c>
      <c r="J115" s="168" t="s">
        <v>595</v>
      </c>
      <c r="K115" s="67" t="s">
        <v>87</v>
      </c>
      <c r="L115" s="67" t="s">
        <v>88</v>
      </c>
      <c r="M115" s="34">
        <v>42670</v>
      </c>
      <c r="N115" s="34">
        <v>43285</v>
      </c>
      <c r="O115" s="149">
        <v>10.520000457763672</v>
      </c>
      <c r="P115" s="149">
        <v>11.872976099510096</v>
      </c>
      <c r="Q115" s="149">
        <v>12.300000190734863</v>
      </c>
      <c r="R115" s="35"/>
      <c r="S115" s="157"/>
      <c r="T115" s="149"/>
      <c r="U115" s="157"/>
      <c r="V115" s="157"/>
      <c r="W115" s="133" t="s">
        <v>119</v>
      </c>
      <c r="X115" s="34"/>
      <c r="Y115" s="34"/>
      <c r="Z115" s="34"/>
      <c r="AA115" s="34"/>
      <c r="AB115" s="34"/>
      <c r="AC115" s="34"/>
    </row>
    <row r="116" spans="1:29" x14ac:dyDescent="0.3">
      <c r="A116" s="67" t="s">
        <v>120</v>
      </c>
      <c r="B116" s="67" t="s">
        <v>86</v>
      </c>
      <c r="C116" s="67">
        <v>442.1</v>
      </c>
      <c r="D116" s="67" t="s">
        <v>21</v>
      </c>
      <c r="E116" s="67" t="str">
        <f>VLOOKUP(C116,'[1]copy of Master List -Coal Sites'!$D$3:$Q$1933,4,FALSE)</f>
        <v xml:space="preserve">North East </v>
      </c>
      <c r="F116" s="184">
        <f>VLOOKUP(C116,'[1]copy of Master List -Coal Sites'!$D$3:$Q$1933,10,FALSE)</f>
        <v>423947</v>
      </c>
      <c r="G116" s="184">
        <f>VLOOKUP(C116,'[1]copy of Master List -Coal Sites'!$D$3:$Q$1933,11,FALSE)</f>
        <v>587378</v>
      </c>
      <c r="H116" s="41" t="s">
        <v>596</v>
      </c>
      <c r="I116" s="41" t="s">
        <v>597</v>
      </c>
      <c r="J116" s="41" t="s">
        <v>598</v>
      </c>
      <c r="K116" s="67" t="s">
        <v>87</v>
      </c>
      <c r="L116" s="67" t="s">
        <v>60</v>
      </c>
      <c r="M116" s="34">
        <v>42593</v>
      </c>
      <c r="N116" s="34">
        <v>43818</v>
      </c>
      <c r="O116" s="149">
        <v>12.98</v>
      </c>
      <c r="P116" s="149">
        <v>13.09</v>
      </c>
      <c r="Q116" s="149">
        <v>13.66</v>
      </c>
      <c r="R116" s="35"/>
      <c r="S116" s="157" t="s">
        <v>121</v>
      </c>
      <c r="T116" s="149"/>
      <c r="U116" s="157">
        <v>79.91</v>
      </c>
      <c r="V116" s="157"/>
      <c r="W116" s="133" t="s">
        <v>122</v>
      </c>
      <c r="X116" s="34"/>
      <c r="Y116" s="34"/>
      <c r="Z116" s="34"/>
      <c r="AA116" s="34"/>
      <c r="AB116" s="34"/>
      <c r="AC116" s="34"/>
    </row>
    <row r="117" spans="1:29" x14ac:dyDescent="0.3">
      <c r="A117" s="142" t="s">
        <v>401</v>
      </c>
      <c r="B117" s="142"/>
      <c r="C117" s="144"/>
      <c r="D117" s="144"/>
      <c r="E117" s="144"/>
      <c r="F117" s="193">
        <v>248655</v>
      </c>
      <c r="G117" s="193">
        <v>606625</v>
      </c>
      <c r="H117" s="142" t="s">
        <v>599</v>
      </c>
      <c r="I117" s="142" t="s">
        <v>600</v>
      </c>
      <c r="J117" s="142" t="s">
        <v>601</v>
      </c>
      <c r="K117" s="144"/>
      <c r="L117" s="144" t="s">
        <v>29</v>
      </c>
      <c r="M117" s="145">
        <v>34890</v>
      </c>
      <c r="N117" s="145">
        <v>34890</v>
      </c>
      <c r="O117" s="152"/>
      <c r="P117" s="151">
        <v>14.3</v>
      </c>
      <c r="Q117" s="151"/>
      <c r="R117" s="144"/>
      <c r="S117" s="158">
        <v>6</v>
      </c>
      <c r="T117" s="160"/>
      <c r="U117" s="160"/>
      <c r="V117" s="160"/>
      <c r="W117" s="144"/>
      <c r="X117" s="145"/>
      <c r="Y117" s="145"/>
      <c r="Z117" s="145"/>
      <c r="AA117" s="145"/>
      <c r="AB117" s="145"/>
      <c r="AC117" s="145"/>
    </row>
    <row r="118" spans="1:29" x14ac:dyDescent="0.3">
      <c r="A118" s="67" t="s">
        <v>303</v>
      </c>
      <c r="B118" s="67" t="s">
        <v>50</v>
      </c>
      <c r="C118" s="67">
        <v>135.1</v>
      </c>
      <c r="D118" s="187" t="s">
        <v>21</v>
      </c>
      <c r="E118" s="187" t="s">
        <v>38</v>
      </c>
      <c r="F118" s="184">
        <v>293410</v>
      </c>
      <c r="G118" s="184">
        <v>663992</v>
      </c>
      <c r="H118" s="190" t="s">
        <v>602</v>
      </c>
      <c r="I118" s="190" t="s">
        <v>603</v>
      </c>
      <c r="J118" s="41" t="s">
        <v>604</v>
      </c>
      <c r="K118" s="67" t="s">
        <v>50</v>
      </c>
      <c r="L118" s="67" t="s">
        <v>24</v>
      </c>
      <c r="M118" s="34">
        <v>42642</v>
      </c>
      <c r="N118" s="34">
        <v>43648</v>
      </c>
      <c r="O118" s="149">
        <v>15.46</v>
      </c>
      <c r="P118" s="149">
        <v>18.399999999999999</v>
      </c>
      <c r="Q118" s="149">
        <v>18.68</v>
      </c>
      <c r="S118" s="157"/>
      <c r="U118" s="157">
        <v>63.2</v>
      </c>
      <c r="V118" s="157"/>
      <c r="W118" s="133" t="s">
        <v>128</v>
      </c>
      <c r="X118" s="34"/>
      <c r="Y118" s="34"/>
      <c r="Z118" s="34"/>
      <c r="AA118" s="34"/>
      <c r="AB118" s="34"/>
      <c r="AC118" s="34"/>
    </row>
    <row r="119" spans="1:29" x14ac:dyDescent="0.3">
      <c r="A119" s="67" t="s">
        <v>123</v>
      </c>
      <c r="B119" s="67" t="s">
        <v>86</v>
      </c>
      <c r="C119" s="67">
        <v>222.1</v>
      </c>
      <c r="D119" s="187" t="s">
        <v>21</v>
      </c>
      <c r="E119" s="187" t="s">
        <v>38</v>
      </c>
      <c r="F119" s="184">
        <v>330442</v>
      </c>
      <c r="G119" s="184">
        <v>695632</v>
      </c>
      <c r="H119" s="190" t="s">
        <v>605</v>
      </c>
      <c r="I119" s="190" t="s">
        <v>606</v>
      </c>
      <c r="J119" s="41" t="s">
        <v>607</v>
      </c>
      <c r="K119" s="67" t="s">
        <v>87</v>
      </c>
      <c r="L119" s="67" t="s">
        <v>88</v>
      </c>
      <c r="M119" s="34">
        <v>43080</v>
      </c>
      <c r="N119" s="34"/>
      <c r="O119" s="149">
        <v>12.189999580383301</v>
      </c>
      <c r="P119" s="149">
        <v>12.297519108881115</v>
      </c>
      <c r="Q119" s="149">
        <v>12.390000343322754</v>
      </c>
      <c r="R119" s="35"/>
      <c r="S119" s="157"/>
      <c r="T119" s="149"/>
      <c r="U119" s="157">
        <v>60</v>
      </c>
      <c r="V119" s="157"/>
      <c r="W119" s="133" t="s">
        <v>124</v>
      </c>
      <c r="X119" s="34"/>
      <c r="Y119" s="34"/>
      <c r="Z119" s="34"/>
      <c r="AA119" s="34"/>
      <c r="AB119" s="34"/>
      <c r="AC119" s="34"/>
    </row>
    <row r="120" spans="1:29" x14ac:dyDescent="0.3">
      <c r="A120" s="187" t="s">
        <v>402</v>
      </c>
      <c r="B120" s="187" t="s">
        <v>50</v>
      </c>
      <c r="C120" s="132">
        <v>65.099999999999994</v>
      </c>
      <c r="E120" s="186" t="s">
        <v>139</v>
      </c>
      <c r="F120" s="186">
        <v>431265</v>
      </c>
      <c r="G120" s="186">
        <v>316256</v>
      </c>
      <c r="H120" s="186" t="s">
        <v>671</v>
      </c>
      <c r="I120" s="132"/>
      <c r="J120" s="132"/>
      <c r="K120" s="132" t="s">
        <v>672</v>
      </c>
      <c r="M120" s="182">
        <v>2011</v>
      </c>
      <c r="N120" s="182">
        <v>2013</v>
      </c>
      <c r="O120" s="149"/>
      <c r="P120" s="150">
        <v>11.3</v>
      </c>
      <c r="T120" s="157">
        <v>78</v>
      </c>
      <c r="X120" s="182"/>
      <c r="Y120" s="182"/>
      <c r="Z120" s="182"/>
      <c r="AA120" s="182"/>
      <c r="AB120" s="182"/>
      <c r="AC120" s="182"/>
    </row>
    <row r="121" spans="1:29" x14ac:dyDescent="0.3">
      <c r="A121" s="67" t="s">
        <v>125</v>
      </c>
      <c r="B121" s="67" t="s">
        <v>92</v>
      </c>
      <c r="C121" s="67">
        <v>634.1</v>
      </c>
      <c r="D121" s="187" t="s">
        <v>21</v>
      </c>
      <c r="E121" s="187" t="s">
        <v>38</v>
      </c>
      <c r="F121" s="184">
        <v>286850</v>
      </c>
      <c r="G121" s="184">
        <v>635552</v>
      </c>
      <c r="H121" s="190" t="s">
        <v>608</v>
      </c>
      <c r="I121" s="190" t="s">
        <v>609</v>
      </c>
      <c r="J121" s="41" t="s">
        <v>610</v>
      </c>
      <c r="K121" s="67" t="s">
        <v>87</v>
      </c>
      <c r="L121" s="67" t="s">
        <v>88</v>
      </c>
      <c r="M121" s="34">
        <v>42745</v>
      </c>
      <c r="N121" s="34">
        <v>43068</v>
      </c>
      <c r="O121" s="149">
        <v>5.2800002098083496</v>
      </c>
      <c r="P121" s="149">
        <v>10.505219529908405</v>
      </c>
      <c r="Q121" s="149">
        <v>13.989999771118164</v>
      </c>
      <c r="R121" s="35"/>
      <c r="S121" s="157"/>
      <c r="T121" s="149"/>
      <c r="U121" s="157">
        <v>28</v>
      </c>
      <c r="V121" s="157"/>
      <c r="W121" s="133"/>
      <c r="X121" s="34"/>
      <c r="Y121" s="34"/>
      <c r="Z121" s="34"/>
      <c r="AA121" s="34"/>
      <c r="AB121" s="34"/>
      <c r="AC121" s="34"/>
    </row>
    <row r="122" spans="1:29" x14ac:dyDescent="0.3">
      <c r="A122" s="142" t="s">
        <v>403</v>
      </c>
      <c r="B122" s="142" t="s">
        <v>126</v>
      </c>
      <c r="C122" s="144"/>
      <c r="D122" s="144"/>
      <c r="E122" s="144"/>
      <c r="F122" s="193"/>
      <c r="G122" s="193"/>
      <c r="H122" s="144"/>
      <c r="I122" s="144"/>
      <c r="J122" s="144"/>
      <c r="K122" s="144" t="s">
        <v>68</v>
      </c>
      <c r="L122" s="144" t="s">
        <v>29</v>
      </c>
      <c r="M122" s="144"/>
      <c r="N122" s="146"/>
      <c r="O122" s="152"/>
      <c r="P122" s="151"/>
      <c r="Q122" s="151"/>
      <c r="R122" s="144"/>
      <c r="S122" s="158">
        <v>30</v>
      </c>
      <c r="T122" s="160"/>
      <c r="U122" s="160"/>
      <c r="V122" s="160"/>
      <c r="W122" s="144"/>
      <c r="X122" s="146"/>
      <c r="Y122" s="146"/>
      <c r="Z122" s="146"/>
      <c r="AA122" s="146"/>
      <c r="AB122" s="146"/>
      <c r="AC122" s="146"/>
    </row>
    <row r="123" spans="1:29" x14ac:dyDescent="0.3">
      <c r="A123" s="67" t="s">
        <v>182</v>
      </c>
      <c r="B123" s="67" t="s">
        <v>183</v>
      </c>
      <c r="C123" s="67">
        <v>457.8</v>
      </c>
      <c r="D123" s="187" t="s">
        <v>21</v>
      </c>
      <c r="E123" s="187" t="s">
        <v>106</v>
      </c>
      <c r="F123" s="184">
        <v>382060</v>
      </c>
      <c r="G123" s="184">
        <v>346770</v>
      </c>
      <c r="H123" s="169" t="s">
        <v>611</v>
      </c>
      <c r="I123" s="169" t="s">
        <v>612</v>
      </c>
      <c r="J123" s="169" t="s">
        <v>613</v>
      </c>
      <c r="K123" s="67" t="s">
        <v>68</v>
      </c>
      <c r="L123" s="67" t="s">
        <v>69</v>
      </c>
      <c r="M123" s="34">
        <v>43305.506689814814</v>
      </c>
      <c r="N123" s="34">
        <v>43628.5</v>
      </c>
      <c r="O123" s="149">
        <v>14.99</v>
      </c>
      <c r="P123" s="149">
        <v>15.062804878048773</v>
      </c>
      <c r="Q123" s="149">
        <v>15.94</v>
      </c>
      <c r="S123" s="157"/>
      <c r="U123" s="157"/>
      <c r="V123" s="157"/>
      <c r="W123" s="133" t="s">
        <v>184</v>
      </c>
      <c r="X123" s="34"/>
      <c r="Y123" s="34"/>
      <c r="Z123" s="34"/>
      <c r="AA123" s="34"/>
      <c r="AB123" s="34"/>
      <c r="AC123" s="34"/>
    </row>
    <row r="124" spans="1:29" x14ac:dyDescent="0.3">
      <c r="A124" s="67" t="s">
        <v>127</v>
      </c>
      <c r="B124" s="67" t="s">
        <v>173</v>
      </c>
      <c r="C124" s="67">
        <v>444.25</v>
      </c>
      <c r="D124" s="187" t="s">
        <v>21</v>
      </c>
      <c r="E124" s="187" t="s">
        <v>27</v>
      </c>
      <c r="F124" s="192">
        <v>321830</v>
      </c>
      <c r="G124" s="192">
        <v>203635</v>
      </c>
      <c r="H124" s="168" t="s">
        <v>617</v>
      </c>
      <c r="I124" s="168" t="s">
        <v>618</v>
      </c>
      <c r="J124" s="168" t="s">
        <v>619</v>
      </c>
      <c r="K124" s="67" t="s">
        <v>68</v>
      </c>
      <c r="L124" s="67" t="s">
        <v>69</v>
      </c>
      <c r="M124" s="34">
        <v>42514</v>
      </c>
      <c r="N124" s="34">
        <v>43644.486030092594</v>
      </c>
      <c r="O124" s="149">
        <v>-5.98</v>
      </c>
      <c r="P124" s="149">
        <v>18.471001679822283</v>
      </c>
      <c r="Q124" s="149">
        <v>28.05</v>
      </c>
      <c r="S124" s="157"/>
      <c r="U124" s="157"/>
      <c r="V124" s="157"/>
      <c r="W124" s="133" t="s">
        <v>185</v>
      </c>
      <c r="X124" s="34"/>
      <c r="Y124" s="34"/>
      <c r="Z124" s="34"/>
      <c r="AA124" s="34"/>
      <c r="AB124" s="34"/>
      <c r="AC124" s="34"/>
    </row>
    <row r="125" spans="1:29" x14ac:dyDescent="0.3">
      <c r="A125" s="67" t="s">
        <v>127</v>
      </c>
      <c r="B125" s="67" t="s">
        <v>126</v>
      </c>
      <c r="C125" s="67">
        <v>444.1</v>
      </c>
      <c r="D125" s="187" t="s">
        <v>21</v>
      </c>
      <c r="E125" s="187" t="s">
        <v>27</v>
      </c>
      <c r="F125" s="184">
        <v>321951</v>
      </c>
      <c r="G125" s="184">
        <v>203548</v>
      </c>
      <c r="H125" s="190" t="s">
        <v>614</v>
      </c>
      <c r="I125" s="190" t="s">
        <v>615</v>
      </c>
      <c r="J125" s="41" t="s">
        <v>616</v>
      </c>
      <c r="K125" s="67" t="s">
        <v>68</v>
      </c>
      <c r="L125" s="67" t="s">
        <v>24</v>
      </c>
      <c r="M125" s="34">
        <v>42690</v>
      </c>
      <c r="N125" s="34">
        <v>43010</v>
      </c>
      <c r="O125" s="149">
        <v>14.800000190734863</v>
      </c>
      <c r="P125" s="149">
        <v>17.247919481225381</v>
      </c>
      <c r="Q125" s="149">
        <v>18.200000762939453</v>
      </c>
      <c r="R125" s="67"/>
      <c r="S125" s="157"/>
      <c r="T125" s="161"/>
      <c r="U125" s="157">
        <v>29.95</v>
      </c>
      <c r="V125" s="157"/>
      <c r="W125" s="133" t="s">
        <v>128</v>
      </c>
      <c r="X125" s="34"/>
      <c r="Y125" s="34"/>
      <c r="Z125" s="34"/>
      <c r="AA125" s="34"/>
      <c r="AB125" s="34"/>
      <c r="AC125" s="34"/>
    </row>
    <row r="126" spans="1:29" x14ac:dyDescent="0.3">
      <c r="A126" s="67" t="s">
        <v>70</v>
      </c>
      <c r="B126" s="67" t="s">
        <v>31</v>
      </c>
      <c r="C126" s="67"/>
      <c r="D126" s="187"/>
      <c r="E126" s="187" t="s">
        <v>38</v>
      </c>
      <c r="F126" s="184">
        <v>329600</v>
      </c>
      <c r="G126" s="184">
        <v>702500</v>
      </c>
      <c r="H126" s="169" t="s">
        <v>620</v>
      </c>
      <c r="I126" s="169" t="s">
        <v>621</v>
      </c>
      <c r="J126" s="169" t="s">
        <v>622</v>
      </c>
      <c r="K126" s="67" t="s">
        <v>31</v>
      </c>
      <c r="L126" s="67" t="s">
        <v>29</v>
      </c>
      <c r="M126" s="34">
        <v>34889</v>
      </c>
      <c r="N126" s="34">
        <v>34889</v>
      </c>
      <c r="O126" s="149"/>
      <c r="P126" s="149">
        <v>11.4</v>
      </c>
      <c r="Q126" s="149"/>
      <c r="R126" s="35"/>
      <c r="S126" s="157">
        <v>3</v>
      </c>
      <c r="U126" s="157"/>
      <c r="V126" s="157"/>
      <c r="W126" s="133" t="s">
        <v>211</v>
      </c>
      <c r="X126" s="34"/>
      <c r="Y126" s="34"/>
      <c r="Z126" s="34"/>
      <c r="AA126" s="34"/>
      <c r="AB126" s="34"/>
      <c r="AC126" s="34"/>
    </row>
    <row r="127" spans="1:29" x14ac:dyDescent="0.3">
      <c r="A127" s="94" t="s">
        <v>129</v>
      </c>
      <c r="B127" s="94" t="s">
        <v>92</v>
      </c>
      <c r="C127" s="94">
        <v>382.1</v>
      </c>
      <c r="D127" s="94" t="s">
        <v>21</v>
      </c>
      <c r="E127" s="94" t="s">
        <v>45</v>
      </c>
      <c r="F127" s="173">
        <v>414785</v>
      </c>
      <c r="G127" s="173">
        <v>551565</v>
      </c>
      <c r="H127" s="190" t="s">
        <v>623</v>
      </c>
      <c r="I127" s="190" t="s">
        <v>624</v>
      </c>
      <c r="J127" s="41" t="s">
        <v>625</v>
      </c>
      <c r="K127" s="94" t="s">
        <v>92</v>
      </c>
      <c r="L127" s="94" t="s">
        <v>313</v>
      </c>
      <c r="M127" s="138">
        <v>41506</v>
      </c>
      <c r="N127" s="138">
        <v>42010</v>
      </c>
      <c r="O127" s="155">
        <v>1.65</v>
      </c>
      <c r="P127" s="155">
        <v>9.7899999999999991</v>
      </c>
      <c r="Q127" s="155">
        <v>20.183</v>
      </c>
      <c r="R127" s="96"/>
      <c r="S127" s="163"/>
      <c r="T127" s="155"/>
      <c r="U127" s="163"/>
      <c r="V127" s="163"/>
      <c r="W127" s="97" t="s">
        <v>314</v>
      </c>
      <c r="X127" s="138"/>
      <c r="Y127" s="138"/>
      <c r="Z127" s="138"/>
      <c r="AA127" s="138"/>
      <c r="AB127" s="138"/>
      <c r="AC127" s="138"/>
    </row>
    <row r="128" spans="1:29" x14ac:dyDescent="0.3">
      <c r="A128" s="94" t="s">
        <v>129</v>
      </c>
      <c r="B128" s="94" t="s">
        <v>92</v>
      </c>
      <c r="C128" s="94">
        <v>382.1</v>
      </c>
      <c r="D128" s="94" t="s">
        <v>21</v>
      </c>
      <c r="E128" s="94" t="s">
        <v>45</v>
      </c>
      <c r="F128" s="173">
        <v>414785</v>
      </c>
      <c r="G128" s="173">
        <v>551565</v>
      </c>
      <c r="H128" s="190" t="s">
        <v>623</v>
      </c>
      <c r="I128" s="190" t="s">
        <v>624</v>
      </c>
      <c r="J128" s="41" t="s">
        <v>625</v>
      </c>
      <c r="K128" s="94" t="s">
        <v>92</v>
      </c>
      <c r="L128" s="94" t="s">
        <v>130</v>
      </c>
      <c r="M128" s="138">
        <v>40164</v>
      </c>
      <c r="N128" s="138">
        <v>40164</v>
      </c>
      <c r="O128" s="155">
        <v>9.16</v>
      </c>
      <c r="P128" s="155">
        <v>9.8800000000000008</v>
      </c>
      <c r="Q128" s="155">
        <v>10.9</v>
      </c>
      <c r="R128" s="110">
        <f>(Q128-O128)/(134-12.2)</f>
        <v>1.4285714285714287E-2</v>
      </c>
      <c r="S128" s="163"/>
      <c r="T128" s="163"/>
      <c r="U128" s="163">
        <v>12</v>
      </c>
      <c r="V128" s="163"/>
      <c r="W128" s="97" t="s">
        <v>131</v>
      </c>
      <c r="X128" s="138"/>
      <c r="Y128" s="138"/>
      <c r="Z128" s="138"/>
      <c r="AA128" s="138"/>
      <c r="AB128" s="138"/>
      <c r="AC128" s="138"/>
    </row>
    <row r="129" spans="1:29" x14ac:dyDescent="0.3">
      <c r="A129" s="67" t="s">
        <v>214</v>
      </c>
      <c r="B129" s="67" t="s">
        <v>215</v>
      </c>
      <c r="C129" s="67">
        <v>527.1</v>
      </c>
      <c r="D129" s="67" t="s">
        <v>21</v>
      </c>
      <c r="E129" s="67" t="s">
        <v>216</v>
      </c>
      <c r="F129" s="184">
        <v>310290</v>
      </c>
      <c r="G129" s="184">
        <v>199020</v>
      </c>
      <c r="H129" s="41" t="s">
        <v>626</v>
      </c>
      <c r="I129" s="41" t="s">
        <v>627</v>
      </c>
      <c r="J129" s="41" t="s">
        <v>628</v>
      </c>
      <c r="K129" s="67" t="s">
        <v>68</v>
      </c>
      <c r="L129" s="67" t="s">
        <v>69</v>
      </c>
      <c r="M129" s="34">
        <v>42514</v>
      </c>
      <c r="N129" s="34">
        <v>43616.528402777774</v>
      </c>
      <c r="O129" s="149">
        <v>9.08</v>
      </c>
      <c r="P129" s="149">
        <v>11.92921366889238</v>
      </c>
      <c r="Q129" s="149">
        <v>19.05</v>
      </c>
      <c r="S129" s="157"/>
      <c r="U129" s="157"/>
      <c r="V129" s="157"/>
      <c r="W129" s="133" t="s">
        <v>217</v>
      </c>
      <c r="X129" s="34"/>
      <c r="Y129" s="34"/>
      <c r="Z129" s="34"/>
      <c r="AA129" s="34"/>
      <c r="AB129" s="34"/>
      <c r="AC129" s="34"/>
    </row>
    <row r="130" spans="1:29" x14ac:dyDescent="0.3">
      <c r="A130" s="67" t="s">
        <v>132</v>
      </c>
      <c r="B130" s="67" t="s">
        <v>92</v>
      </c>
      <c r="C130" s="67"/>
      <c r="D130" s="67" t="s">
        <v>21</v>
      </c>
      <c r="E130" s="67" t="s">
        <v>38</v>
      </c>
      <c r="F130" s="184">
        <v>267400</v>
      </c>
      <c r="G130" s="184">
        <v>664900</v>
      </c>
      <c r="H130" s="169" t="s">
        <v>629</v>
      </c>
      <c r="I130" s="169" t="s">
        <v>630</v>
      </c>
      <c r="J130" s="169" t="s">
        <v>631</v>
      </c>
      <c r="K130" s="67" t="s">
        <v>87</v>
      </c>
      <c r="L130" s="67" t="s">
        <v>29</v>
      </c>
      <c r="M130" s="34">
        <v>39680</v>
      </c>
      <c r="N130" s="34">
        <v>39680</v>
      </c>
      <c r="O130" s="149"/>
      <c r="P130" s="149">
        <v>11.4</v>
      </c>
      <c r="Q130" s="149"/>
      <c r="R130" s="35"/>
      <c r="S130" s="157">
        <v>30</v>
      </c>
      <c r="T130" s="149"/>
      <c r="U130" s="157"/>
      <c r="V130" s="157"/>
      <c r="W130" s="133"/>
      <c r="X130" s="34"/>
      <c r="Y130" s="34"/>
      <c r="Z130" s="34"/>
      <c r="AA130" s="34"/>
      <c r="AB130" s="34"/>
      <c r="AC130" s="34"/>
    </row>
    <row r="131" spans="1:29" x14ac:dyDescent="0.3">
      <c r="A131" s="94" t="s">
        <v>133</v>
      </c>
      <c r="B131" s="94" t="s">
        <v>135</v>
      </c>
      <c r="C131" s="94">
        <v>491.2</v>
      </c>
      <c r="D131" s="94" t="s">
        <v>21</v>
      </c>
      <c r="E131" s="94" t="s">
        <v>106</v>
      </c>
      <c r="F131" s="173">
        <v>400951</v>
      </c>
      <c r="G131" s="173">
        <v>314158</v>
      </c>
      <c r="H131" s="41" t="s">
        <v>635</v>
      </c>
      <c r="I131" s="41" t="s">
        <v>636</v>
      </c>
      <c r="J131" s="41" t="s">
        <v>637</v>
      </c>
      <c r="K131" s="94" t="s">
        <v>79</v>
      </c>
      <c r="L131" s="94" t="s">
        <v>110</v>
      </c>
      <c r="M131" s="138">
        <v>43641</v>
      </c>
      <c r="N131" s="138">
        <v>43641</v>
      </c>
      <c r="O131" s="155">
        <v>10.47</v>
      </c>
      <c r="P131" s="155">
        <v>12.11</v>
      </c>
      <c r="Q131" s="155">
        <v>14.76</v>
      </c>
      <c r="R131" s="110">
        <f>(13.866-10.5)/(260.49-152.79)</f>
        <v>3.1253481894150413E-2</v>
      </c>
      <c r="S131" s="163"/>
      <c r="T131" s="163"/>
      <c r="U131" s="163">
        <v>139.6</v>
      </c>
      <c r="V131" s="163"/>
      <c r="W131" s="97" t="s">
        <v>328</v>
      </c>
      <c r="X131" s="138"/>
      <c r="Y131" s="138"/>
      <c r="Z131" s="138"/>
      <c r="AA131" s="138"/>
      <c r="AB131" s="138"/>
      <c r="AC131" s="138"/>
    </row>
    <row r="132" spans="1:29" x14ac:dyDescent="0.3">
      <c r="A132" s="94" t="s">
        <v>133</v>
      </c>
      <c r="B132" s="94" t="s">
        <v>134</v>
      </c>
      <c r="C132" s="94">
        <v>491.1</v>
      </c>
      <c r="D132" s="94" t="s">
        <v>21</v>
      </c>
      <c r="E132" s="94" t="s">
        <v>106</v>
      </c>
      <c r="F132" s="173">
        <v>401033</v>
      </c>
      <c r="G132" s="173">
        <v>314133</v>
      </c>
      <c r="H132" s="41" t="s">
        <v>632</v>
      </c>
      <c r="I132" s="41" t="s">
        <v>633</v>
      </c>
      <c r="J132" s="41" t="s">
        <v>634</v>
      </c>
      <c r="K132" s="94" t="s">
        <v>79</v>
      </c>
      <c r="L132" s="94" t="s">
        <v>110</v>
      </c>
      <c r="M132" s="138">
        <v>43641</v>
      </c>
      <c r="N132" s="138">
        <v>43641</v>
      </c>
      <c r="O132" s="155">
        <v>10.18</v>
      </c>
      <c r="P132" s="155">
        <v>10.249000000000001</v>
      </c>
      <c r="Q132" s="155">
        <v>10.367000000000001</v>
      </c>
      <c r="R132" s="110">
        <f>(Q132-O132)/(27-37.92)</f>
        <v>-1.712454212454223E-2</v>
      </c>
      <c r="S132" s="163"/>
      <c r="T132" s="163">
        <v>155</v>
      </c>
      <c r="U132" s="163">
        <v>26</v>
      </c>
      <c r="V132" s="163"/>
      <c r="W132" s="97" t="s">
        <v>327</v>
      </c>
      <c r="X132" s="138"/>
      <c r="Y132" s="138"/>
      <c r="Z132" s="138"/>
      <c r="AA132" s="138"/>
      <c r="AB132" s="138"/>
      <c r="AC132" s="138"/>
    </row>
    <row r="133" spans="1:29" x14ac:dyDescent="0.3">
      <c r="A133" s="67" t="s">
        <v>136</v>
      </c>
      <c r="B133" s="67" t="s">
        <v>92</v>
      </c>
      <c r="C133" s="67">
        <v>258.10000000000002</v>
      </c>
      <c r="D133" s="67" t="s">
        <v>21</v>
      </c>
      <c r="E133" s="67" t="s">
        <v>38</v>
      </c>
      <c r="F133" s="184">
        <v>297500</v>
      </c>
      <c r="G133" s="184">
        <v>664900</v>
      </c>
      <c r="H133" s="170" t="s">
        <v>638</v>
      </c>
      <c r="I133" s="170" t="s">
        <v>639</v>
      </c>
      <c r="J133" s="170" t="s">
        <v>640</v>
      </c>
      <c r="K133" s="135" t="s">
        <v>87</v>
      </c>
      <c r="L133" s="67" t="s">
        <v>88</v>
      </c>
      <c r="M133" s="34">
        <v>42776</v>
      </c>
      <c r="N133" s="34">
        <v>43133</v>
      </c>
      <c r="O133" s="149">
        <v>5.2699999809265137</v>
      </c>
      <c r="P133" s="149">
        <v>10.613636511149799</v>
      </c>
      <c r="Q133" s="149">
        <v>11.270000457763672</v>
      </c>
      <c r="R133" s="35"/>
      <c r="S133" s="157"/>
      <c r="T133" s="149"/>
      <c r="U133" s="157">
        <v>80</v>
      </c>
      <c r="V133" s="157"/>
      <c r="W133" s="133"/>
      <c r="X133" s="34"/>
      <c r="Y133" s="34"/>
      <c r="Z133" s="34"/>
      <c r="AA133" s="34"/>
      <c r="AB133" s="34"/>
      <c r="AC133" s="34"/>
    </row>
    <row r="134" spans="1:29" x14ac:dyDescent="0.3">
      <c r="A134" s="67" t="s">
        <v>305</v>
      </c>
      <c r="B134" s="67" t="s">
        <v>50</v>
      </c>
      <c r="C134" s="67">
        <v>484.1</v>
      </c>
      <c r="D134" s="67" t="s">
        <v>21</v>
      </c>
      <c r="E134" s="67" t="s">
        <v>139</v>
      </c>
      <c r="F134" s="184">
        <v>442738</v>
      </c>
      <c r="G134" s="184">
        <v>366611</v>
      </c>
      <c r="H134" s="41" t="s">
        <v>641</v>
      </c>
      <c r="I134" s="41" t="s">
        <v>642</v>
      </c>
      <c r="J134" s="41" t="s">
        <v>643</v>
      </c>
      <c r="K134" s="67" t="s">
        <v>50</v>
      </c>
      <c r="L134" s="67" t="s">
        <v>152</v>
      </c>
      <c r="M134" s="34">
        <v>42872</v>
      </c>
      <c r="N134" s="34">
        <v>42872</v>
      </c>
      <c r="O134" s="149">
        <v>11.52</v>
      </c>
      <c r="P134" s="149">
        <v>12.3</v>
      </c>
      <c r="Q134" s="149">
        <v>12.65</v>
      </c>
      <c r="R134" s="140" t="s">
        <v>326</v>
      </c>
      <c r="S134" s="157"/>
      <c r="T134" s="157"/>
      <c r="U134" s="157"/>
      <c r="V134" s="157"/>
      <c r="W134" s="133" t="s">
        <v>337</v>
      </c>
      <c r="X134" s="34"/>
      <c r="Y134" s="34"/>
      <c r="Z134" s="34"/>
      <c r="AA134" s="34"/>
      <c r="AB134" s="34"/>
      <c r="AC134" s="34"/>
    </row>
    <row r="135" spans="1:29" x14ac:dyDescent="0.3">
      <c r="A135" s="67" t="s">
        <v>71</v>
      </c>
      <c r="B135" s="67" t="s">
        <v>72</v>
      </c>
      <c r="C135" s="67">
        <v>416.1</v>
      </c>
      <c r="D135" s="67" t="s">
        <v>21</v>
      </c>
      <c r="E135" s="67" t="s">
        <v>38</v>
      </c>
      <c r="F135" s="184">
        <v>294870</v>
      </c>
      <c r="G135" s="184">
        <v>653248</v>
      </c>
      <c r="H135" s="41" t="s">
        <v>644</v>
      </c>
      <c r="I135" s="41" t="s">
        <v>645</v>
      </c>
      <c r="J135" s="41" t="s">
        <v>646</v>
      </c>
      <c r="K135" s="67" t="s">
        <v>35</v>
      </c>
      <c r="L135" s="67" t="s">
        <v>57</v>
      </c>
      <c r="M135" s="34">
        <v>40134</v>
      </c>
      <c r="N135" s="34">
        <v>40374</v>
      </c>
      <c r="O135" s="149">
        <v>1.36</v>
      </c>
      <c r="P135" s="149">
        <v>7.34419136553164</v>
      </c>
      <c r="Q135" s="149">
        <v>18.010000000000002</v>
      </c>
      <c r="R135" s="35"/>
      <c r="S135" s="157"/>
      <c r="U135" s="157"/>
      <c r="V135" s="157"/>
      <c r="W135" s="133"/>
      <c r="X135" s="34"/>
      <c r="Y135" s="34"/>
      <c r="Z135" s="34"/>
      <c r="AA135" s="34"/>
      <c r="AB135" s="34"/>
      <c r="AC135" s="34"/>
    </row>
    <row r="136" spans="1:29" x14ac:dyDescent="0.3">
      <c r="A136" s="67" t="s">
        <v>307</v>
      </c>
      <c r="B136" s="67" t="s">
        <v>50</v>
      </c>
      <c r="C136" s="67">
        <v>530.1</v>
      </c>
      <c r="D136" s="67" t="s">
        <v>21</v>
      </c>
      <c r="E136" s="67" t="s">
        <v>139</v>
      </c>
      <c r="F136" s="184">
        <v>444765</v>
      </c>
      <c r="G136" s="184">
        <v>344463</v>
      </c>
      <c r="H136" s="167" t="s">
        <v>647</v>
      </c>
      <c r="I136" s="167" t="s">
        <v>648</v>
      </c>
      <c r="J136" s="167" t="s">
        <v>649</v>
      </c>
      <c r="K136" s="67" t="s">
        <v>50</v>
      </c>
      <c r="L136" s="67" t="s">
        <v>24</v>
      </c>
      <c r="M136" s="34">
        <v>42996</v>
      </c>
      <c r="N136" s="34">
        <v>43475</v>
      </c>
      <c r="O136" s="149">
        <v>7.6</v>
      </c>
      <c r="P136" s="149">
        <v>12.07</v>
      </c>
      <c r="Q136" s="149">
        <v>16.399999999999999</v>
      </c>
      <c r="R136" s="67"/>
      <c r="S136" s="157"/>
      <c r="T136" s="161"/>
      <c r="U136" s="157">
        <v>81</v>
      </c>
      <c r="V136" s="157"/>
      <c r="W136" s="133"/>
      <c r="X136" s="34"/>
      <c r="Y136" s="34"/>
      <c r="Z136" s="34"/>
      <c r="AA136" s="34"/>
      <c r="AB136" s="34"/>
      <c r="AC136" s="34"/>
    </row>
    <row r="137" spans="1:29" x14ac:dyDescent="0.3">
      <c r="A137" s="67" t="s">
        <v>307</v>
      </c>
      <c r="B137" s="67" t="s">
        <v>50</v>
      </c>
      <c r="C137" s="67">
        <v>530.1</v>
      </c>
      <c r="D137" s="67" t="s">
        <v>21</v>
      </c>
      <c r="E137" s="67" t="s">
        <v>139</v>
      </c>
      <c r="F137" s="184">
        <v>444765</v>
      </c>
      <c r="G137" s="184">
        <v>344463</v>
      </c>
      <c r="H137" s="41" t="s">
        <v>647</v>
      </c>
      <c r="I137" s="41" t="s">
        <v>648</v>
      </c>
      <c r="J137" s="41" t="s">
        <v>649</v>
      </c>
      <c r="K137" s="67" t="s">
        <v>50</v>
      </c>
      <c r="L137" s="67" t="s">
        <v>144</v>
      </c>
      <c r="M137" s="34">
        <v>40185</v>
      </c>
      <c r="N137" s="34">
        <v>40185</v>
      </c>
      <c r="O137" s="149">
        <v>7</v>
      </c>
      <c r="P137" s="149">
        <v>13.65</v>
      </c>
      <c r="Q137" s="149">
        <v>16.46</v>
      </c>
      <c r="R137" s="140" t="s">
        <v>326</v>
      </c>
      <c r="S137" s="157"/>
      <c r="T137" s="157"/>
      <c r="U137" s="157">
        <v>77.599999999999994</v>
      </c>
      <c r="V137" s="157"/>
      <c r="W137" s="133" t="s">
        <v>338</v>
      </c>
      <c r="X137" s="34"/>
      <c r="Y137" s="34"/>
      <c r="Z137" s="34"/>
      <c r="AA137" s="34"/>
      <c r="AB137" s="34"/>
      <c r="AC137" s="34"/>
    </row>
    <row r="138" spans="1:29" x14ac:dyDescent="0.3">
      <c r="A138" s="67" t="s">
        <v>186</v>
      </c>
      <c r="B138" s="67" t="s">
        <v>178</v>
      </c>
      <c r="C138" s="67">
        <v>83.15</v>
      </c>
      <c r="D138" s="67" t="s">
        <v>21</v>
      </c>
      <c r="E138" s="67" t="s">
        <v>41</v>
      </c>
      <c r="F138" s="184">
        <v>430572</v>
      </c>
      <c r="G138" s="184">
        <v>411510</v>
      </c>
      <c r="H138" s="41" t="s">
        <v>650</v>
      </c>
      <c r="I138" s="41" t="s">
        <v>651</v>
      </c>
      <c r="J138" s="41" t="s">
        <v>652</v>
      </c>
      <c r="K138" s="67" t="s">
        <v>187</v>
      </c>
      <c r="L138" s="67" t="s">
        <v>69</v>
      </c>
      <c r="M138" s="34">
        <v>43306.587175925924</v>
      </c>
      <c r="N138" s="34">
        <v>43496.524675925924</v>
      </c>
      <c r="O138" s="149">
        <v>14.93</v>
      </c>
      <c r="P138" s="149">
        <v>15.893227028214085</v>
      </c>
      <c r="Q138" s="149">
        <v>18.73</v>
      </c>
      <c r="S138" s="157"/>
      <c r="U138" s="157"/>
      <c r="V138" s="157"/>
      <c r="W138" s="133" t="s">
        <v>188</v>
      </c>
      <c r="X138" s="34"/>
      <c r="Y138" s="34"/>
      <c r="Z138" s="34"/>
      <c r="AA138" s="34"/>
      <c r="AB138" s="34"/>
      <c r="AC138" s="34"/>
    </row>
  </sheetData>
  <sortState xmlns:xlrd2="http://schemas.microsoft.com/office/spreadsheetml/2017/richdata2" ref="A2:W138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Discharge</vt:lpstr>
      <vt:lpstr>BH</vt:lpstr>
      <vt:lpstr>BH_log</vt:lpstr>
      <vt:lpstr>Shaft</vt:lpstr>
      <vt:lpstr>Shaft_Log</vt:lpstr>
      <vt:lpstr>Pumped</vt:lpstr>
      <vt:lpstr>Cascade</vt:lpstr>
      <vt:lpstr>Summary</vt:lpstr>
      <vt:lpstr>Monitoring_temp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2020-01-23T09:27:32Z</dcterms:created>
  <dcterms:modified xsi:type="dcterms:W3CDTF">2020-07-27T14:52:30Z</dcterms:modified>
</cp:coreProperties>
</file>