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09"/>
  <workbookPr codeName="ThisWorkbook"/>
  <mc:AlternateContent xmlns:mc="http://schemas.openxmlformats.org/markup-compatibility/2006">
    <mc:Choice Requires="x15">
      <x15ac:absPath xmlns:x15ac="http://schemas.microsoft.com/office/spreadsheetml/2010/11/ac" url="https://tulodz-my.sharepoint.com/personal/240697_edu_p_lodz_pl/Documents/"/>
    </mc:Choice>
  </mc:AlternateContent>
  <xr:revisionPtr revIDLastSave="0" documentId="8_{FAAAEA4A-6368-4FB8-992F-F10AE6C625B4}" xr6:coauthVersionLast="47" xr6:coauthVersionMax="47" xr10:uidLastSave="{00000000-0000-0000-0000-000000000000}"/>
  <bookViews>
    <workbookView xWindow="-120" yWindow="-120" windowWidth="29040" windowHeight="15840" firstSheet="1" activeTab="1" xr2:uid="{00000000-000D-0000-FFFF-FFFF00000000}"/>
  </bookViews>
  <sheets>
    <sheet name="Projekt_zespolowy" sheetId="9" r:id="rId1"/>
    <sheet name="Minutki" sheetId="10" r:id="rId2"/>
  </sheets>
  <definedNames>
    <definedName name="_xlnm.Print_Area" localSheetId="0">Projekt_zespolowy!$A$1:$BN$38</definedName>
    <definedName name="prevWBS" localSheetId="0">Projekt_zespolowy!$A1048576</definedName>
    <definedName name="_xlnm.Print_Titles" localSheetId="0">Projekt_zespolowy!$8:$11</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2" i="9" l="1"/>
  <c r="I32" i="9"/>
  <c r="F36" i="9"/>
  <c r="I36" i="9"/>
  <c r="F17" i="9"/>
  <c r="F35" i="9"/>
  <c r="F21" i="9"/>
  <c r="F39" i="9"/>
  <c r="F38" i="9"/>
  <c r="I38" i="9"/>
  <c r="F37" i="9"/>
  <c r="I37" i="9"/>
  <c r="F19" i="9"/>
  <c r="I19" i="9"/>
  <c r="I28" i="9"/>
  <c r="F27" i="9"/>
  <c r="I27" i="9"/>
  <c r="F26" i="9"/>
  <c r="I26" i="9"/>
  <c r="F14" i="9"/>
  <c r="F12" i="9"/>
  <c r="I12" i="9"/>
  <c r="F29" i="9"/>
  <c r="I29" i="9"/>
  <c r="F20" i="9"/>
  <c r="I20" i="9"/>
  <c r="F16" i="9"/>
  <c r="F13" i="9"/>
  <c r="K10" i="9"/>
  <c r="I17" i="9"/>
  <c r="I16" i="9"/>
  <c r="I14" i="9"/>
  <c r="I13" i="9"/>
  <c r="F18" i="9"/>
  <c r="I18" i="9"/>
  <c r="K11" i="9"/>
  <c r="K8" i="9"/>
  <c r="A12" i="9"/>
  <c r="L10" i="9"/>
  <c r="F22" i="9"/>
  <c r="I22" i="9"/>
  <c r="I21" i="9"/>
  <c r="F31" i="9"/>
  <c r="I31" i="9"/>
  <c r="F30" i="9"/>
  <c r="I30" i="9"/>
  <c r="M10" i="9"/>
  <c r="F33" i="9"/>
  <c r="I33" i="9"/>
  <c r="N10" i="9"/>
  <c r="F34" i="9"/>
  <c r="I34" i="9"/>
  <c r="O10" i="9"/>
  <c r="K9" i="9"/>
  <c r="I35" i="9"/>
  <c r="F15" i="9"/>
  <c r="I15" i="9"/>
  <c r="P10" i="9"/>
  <c r="L11" i="9"/>
  <c r="Q10" i="9"/>
  <c r="M11" i="9"/>
  <c r="R10" i="9"/>
  <c r="N11" i="9"/>
  <c r="S10" i="9"/>
  <c r="O11" i="9"/>
  <c r="T10" i="9"/>
  <c r="P11" i="9"/>
  <c r="U10" i="9"/>
  <c r="Q11" i="9"/>
  <c r="V10" i="9"/>
  <c r="R11" i="9"/>
  <c r="R9" i="9"/>
  <c r="R8" i="9"/>
  <c r="W10" i="9"/>
  <c r="S11" i="9"/>
  <c r="X10" i="9"/>
  <c r="T11" i="9"/>
  <c r="Y10" i="9"/>
  <c r="U11" i="9"/>
  <c r="Z10" i="9"/>
  <c r="V11" i="9"/>
  <c r="AA10" i="9"/>
  <c r="X11" i="9"/>
  <c r="W11" i="9"/>
  <c r="AB10" i="9"/>
  <c r="Y9" i="9"/>
  <c r="Y8" i="9"/>
  <c r="Y11" i="9"/>
  <c r="AC10" i="9"/>
  <c r="Z11" i="9"/>
  <c r="AD10" i="9"/>
  <c r="AA11" i="9"/>
  <c r="AE10" i="9"/>
  <c r="AB11" i="9"/>
  <c r="AF10" i="9"/>
  <c r="AC11" i="9"/>
  <c r="AG10" i="9"/>
  <c r="AD11" i="9"/>
  <c r="AH10" i="9"/>
  <c r="AE11" i="9"/>
  <c r="AI10" i="9"/>
  <c r="AF8" i="9"/>
  <c r="AF11" i="9"/>
  <c r="AF9" i="9"/>
  <c r="AJ10" i="9"/>
  <c r="AG11" i="9"/>
  <c r="AK10" i="9"/>
  <c r="AH11" i="9"/>
  <c r="AL10" i="9"/>
  <c r="AI11" i="9"/>
  <c r="AM10" i="9"/>
  <c r="AJ11" i="9"/>
  <c r="AN10" i="9"/>
  <c r="AK11" i="9"/>
  <c r="AO10" i="9"/>
  <c r="AL11" i="9"/>
  <c r="AP10" i="9"/>
  <c r="AM11" i="9"/>
  <c r="AM9" i="9"/>
  <c r="AM8" i="9"/>
  <c r="AQ10" i="9"/>
  <c r="AN11" i="9"/>
  <c r="AR10" i="9"/>
  <c r="AO11" i="9"/>
  <c r="AS10" i="9"/>
  <c r="AP11" i="9"/>
  <c r="AT10" i="9"/>
  <c r="AQ11" i="9"/>
  <c r="AU10" i="9"/>
  <c r="AR11" i="9"/>
  <c r="AV10" i="9"/>
  <c r="AS11" i="9"/>
  <c r="AW10" i="9"/>
  <c r="AT11" i="9"/>
  <c r="AT9" i="9"/>
  <c r="AT8" i="9"/>
  <c r="AX10" i="9"/>
  <c r="AU11" i="9"/>
  <c r="AY10" i="9"/>
  <c r="AV11" i="9"/>
  <c r="AZ10" i="9"/>
  <c r="AW11" i="9"/>
  <c r="BA10" i="9"/>
  <c r="AX11" i="9"/>
  <c r="BB10" i="9"/>
  <c r="AY11" i="9"/>
  <c r="BC10" i="9"/>
  <c r="AZ11" i="9"/>
  <c r="BD10" i="9"/>
  <c r="BA9" i="9"/>
  <c r="BA8" i="9"/>
  <c r="BA11" i="9"/>
  <c r="BE10" i="9"/>
  <c r="BB11" i="9"/>
  <c r="BF10" i="9"/>
  <c r="BC11" i="9"/>
  <c r="BG10" i="9"/>
  <c r="BD11" i="9"/>
  <c r="BH10" i="9"/>
  <c r="BE11" i="9"/>
  <c r="BI10" i="9"/>
  <c r="BF11" i="9"/>
  <c r="BJ10" i="9"/>
  <c r="BG11" i="9"/>
  <c r="BK10" i="9"/>
  <c r="BH8" i="9"/>
  <c r="BH11" i="9"/>
  <c r="BH9" i="9"/>
  <c r="BL10" i="9"/>
  <c r="BI11" i="9"/>
  <c r="BM10" i="9"/>
  <c r="BJ11" i="9"/>
  <c r="BN10" i="9"/>
  <c r="BK11" i="9"/>
  <c r="BN11" i="9"/>
  <c r="BO10" i="9"/>
  <c r="BL11" i="9"/>
  <c r="BO8" i="9"/>
  <c r="BP10" i="9"/>
  <c r="BO9" i="9"/>
  <c r="BO11" i="9"/>
  <c r="BM11" i="9"/>
  <c r="BQ10" i="9"/>
  <c r="BP11" i="9"/>
  <c r="A13" i="9"/>
  <c r="A14" i="9"/>
  <c r="A15" i="9"/>
  <c r="BR10" i="9"/>
  <c r="BQ11" i="9"/>
  <c r="A16" i="9"/>
  <c r="A17" i="9"/>
  <c r="BR11" i="9"/>
  <c r="BS10" i="9"/>
  <c r="A18" i="9"/>
  <c r="A19" i="9"/>
  <c r="BS11" i="9"/>
  <c r="BT10" i="9"/>
  <c r="A20" i="9"/>
  <c r="A21" i="9"/>
  <c r="A22" i="9"/>
  <c r="A23" i="9"/>
  <c r="A24" i="9"/>
  <c r="A25" i="9"/>
  <c r="A26" i="9"/>
  <c r="A27" i="9"/>
  <c r="A28" i="9"/>
  <c r="A29" i="9"/>
  <c r="A30" i="9"/>
  <c r="A31" i="9"/>
  <c r="A32" i="9" s="1"/>
  <c r="A33" i="9"/>
  <c r="A34" i="9"/>
  <c r="A35" i="9"/>
  <c r="F23" i="9"/>
  <c r="BT11" i="9"/>
  <c r="BU10" i="9"/>
  <c r="A36" i="9"/>
  <c r="I23" i="9"/>
  <c r="F24" i="9"/>
  <c r="A37" i="9"/>
  <c r="A38" i="9"/>
  <c r="A39" i="9"/>
  <c r="BU11" i="9"/>
  <c r="BV10" i="9"/>
  <c r="I24" i="9"/>
  <c r="F25" i="9"/>
  <c r="I25" i="9"/>
  <c r="BV8" i="9"/>
  <c r="BW10" i="9"/>
  <c r="BV11" i="9"/>
  <c r="BV9" i="9"/>
  <c r="BW11" i="9"/>
  <c r="BX10" i="9"/>
  <c r="BY10" i="9"/>
  <c r="BX11" i="9"/>
  <c r="BY11" i="9"/>
  <c r="BZ10" i="9"/>
  <c r="BZ11" i="9"/>
  <c r="CA10" i="9"/>
  <c r="CB10" i="9"/>
  <c r="CA11" i="9"/>
  <c r="CB11" i="9"/>
  <c r="CC10" i="9"/>
  <c r="CC8" i="9"/>
  <c r="CD10" i="9"/>
  <c r="CC11" i="9"/>
  <c r="CC9" i="9"/>
  <c r="CD11" i="9"/>
  <c r="CE10" i="9"/>
  <c r="CE11" i="9"/>
  <c r="CF10" i="9"/>
  <c r="CF11" i="9"/>
  <c r="CG10" i="9"/>
  <c r="CG11" i="9"/>
  <c r="CH10" i="9"/>
  <c r="CH11" i="9"/>
  <c r="CI10" i="9"/>
  <c r="CI11" i="9"/>
  <c r="CJ10" i="9"/>
  <c r="CJ8" i="9"/>
  <c r="CK10" i="9"/>
  <c r="CJ11" i="9"/>
  <c r="CJ9" i="9"/>
  <c r="CK11" i="9"/>
  <c r="CL10" i="9"/>
  <c r="CM10" i="9"/>
  <c r="CL11" i="9"/>
  <c r="CM11" i="9"/>
  <c r="CN10" i="9"/>
  <c r="CN11" i="9"/>
  <c r="CO10" i="9"/>
  <c r="CP10" i="9"/>
  <c r="CO11" i="9"/>
  <c r="CP11" i="9"/>
  <c r="CQ10" i="9"/>
  <c r="CQ8" i="9"/>
  <c r="CR10" i="9"/>
  <c r="CQ9" i="9"/>
  <c r="CQ11" i="9"/>
  <c r="CS10" i="9"/>
  <c r="CR11" i="9"/>
  <c r="CS11" i="9"/>
  <c r="CT10" i="9"/>
  <c r="CU10" i="9"/>
  <c r="CT11" i="9"/>
  <c r="CU11" i="9"/>
  <c r="CV10" i="9"/>
  <c r="CV11" i="9"/>
  <c r="CW10" i="9"/>
  <c r="CW11" i="9"/>
  <c r="CX10" i="9"/>
  <c r="CX8" i="9"/>
  <c r="CY10" i="9"/>
  <c r="CX9" i="9"/>
  <c r="CX11" i="9"/>
  <c r="CY11" i="9"/>
  <c r="CZ10" i="9"/>
  <c r="CZ11" i="9"/>
  <c r="DA10" i="9"/>
  <c r="DA11" i="9"/>
  <c r="DB10" i="9"/>
  <c r="DB11" i="9"/>
  <c r="DC10" i="9"/>
  <c r="DC11" i="9"/>
  <c r="DD10" i="9"/>
  <c r="DD11" i="9"/>
  <c r="DE10" i="9"/>
  <c r="DE8" i="9"/>
  <c r="DF10" i="9"/>
  <c r="DE9" i="9"/>
  <c r="DE11" i="9"/>
  <c r="DG10" i="9"/>
  <c r="DF11" i="9"/>
  <c r="DH10" i="9"/>
  <c r="DG11" i="9"/>
  <c r="DH11" i="9"/>
  <c r="DI10" i="9"/>
  <c r="DI11" i="9"/>
  <c r="DJ10" i="9"/>
  <c r="DJ11" i="9"/>
  <c r="DK10" i="9"/>
  <c r="DK11" i="9"/>
  <c r="DL10" i="9"/>
  <c r="DL8" i="9"/>
  <c r="DL11" i="9"/>
  <c r="DM10" i="9"/>
  <c r="DL9" i="9"/>
  <c r="DM11" i="9"/>
  <c r="DN10" i="9"/>
  <c r="DN11" i="9"/>
  <c r="DO10" i="9"/>
  <c r="DO11" i="9"/>
  <c r="DP10" i="9"/>
  <c r="DP11" i="9"/>
  <c r="DQ10" i="9"/>
  <c r="DQ11" i="9"/>
  <c r="DR10" i="9"/>
  <c r="DR11" i="9"/>
  <c r="DS10" i="9"/>
  <c r="DS8" i="9"/>
  <c r="DT10" i="9"/>
  <c r="DS9" i="9"/>
  <c r="DS11" i="9"/>
  <c r="DT11" i="9"/>
  <c r="DU10" i="9"/>
  <c r="DU11" i="9"/>
  <c r="DV10" i="9"/>
  <c r="DV11" i="9"/>
  <c r="DW10" i="9"/>
  <c r="DW11" i="9"/>
  <c r="DX10" i="9"/>
  <c r="DX11" i="9"/>
  <c r="DY10" i="9"/>
  <c r="DY1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11"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11"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11"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11"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11"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11"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11"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11"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11"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<sst xmlns="http://schemas.openxmlformats.org/spreadsheetml/2006/main" count="204" uniqueCount="123">
  <si>
    <t xml:space="preserve">Temat projektu: </t>
  </si>
  <si>
    <t>Analiza próbek szmerów oddechowych, aplikacja rozpoznawania chorób płuc</t>
  </si>
  <si>
    <t>Zespół:</t>
  </si>
  <si>
    <t>Krzysztof Kaniuka - 240697</t>
  </si>
  <si>
    <t>Marianna Tybura - 240826</t>
  </si>
  <si>
    <t>Zuzanna Zając - 240843</t>
  </si>
  <si>
    <t>Miłosz Wyrębkiewicz - 240840</t>
  </si>
  <si>
    <t>Igor Tylak - 240827</t>
  </si>
  <si>
    <t xml:space="preserve">Project Start Date </t>
  </si>
  <si>
    <t xml:space="preserve">Display Week </t>
  </si>
  <si>
    <t>WBS</t>
  </si>
  <si>
    <t>TASK</t>
  </si>
  <si>
    <t>ASSIGNE</t>
  </si>
  <si>
    <t>PREDECESSOR</t>
  </si>
  <si>
    <t>START</t>
  </si>
  <si>
    <t>END</t>
  </si>
  <si>
    <t>DAYS</t>
  </si>
  <si>
    <t>% DONE</t>
  </si>
  <si>
    <t>WORK DAYS</t>
  </si>
  <si>
    <t>Przygotowanie do projektu</t>
  </si>
  <si>
    <t>Wybór tematu</t>
  </si>
  <si>
    <t>Wszyscy</t>
  </si>
  <si>
    <t>Zdefiniowanie zakresu projektu</t>
  </si>
  <si>
    <t>Przygotowanie harmonogramu pracy</t>
  </si>
  <si>
    <t>Gromadzenie danych</t>
  </si>
  <si>
    <t>Analiza SWOT</t>
  </si>
  <si>
    <t>Przegląd literatury</t>
  </si>
  <si>
    <t>Wybór technologii</t>
  </si>
  <si>
    <t>Przygotowanie modelu</t>
  </si>
  <si>
    <t>Zapoznanie się z zbiorem danych</t>
  </si>
  <si>
    <t>Zapoznanie się z obróbką dźwięku</t>
  </si>
  <si>
    <t>Przygotowanie zbioru danych</t>
  </si>
  <si>
    <t>Miłosz, Igor, Krzysztof</t>
  </si>
  <si>
    <t>Wytyczenie istotnych cech dla problemu</t>
  </si>
  <si>
    <t>Stworzenie modelu</t>
  </si>
  <si>
    <t>Trenowanie modelu</t>
  </si>
  <si>
    <t>Testowanie modelu</t>
  </si>
  <si>
    <t>Wstępna prezentacja wyniku modelu</t>
  </si>
  <si>
    <t>Implementacja i wdrożenie aplikacji</t>
  </si>
  <si>
    <t>Zaprojektowanie prototypu aplikacji</t>
  </si>
  <si>
    <t>Zapoznanie się z technologią .NET</t>
  </si>
  <si>
    <t>Zuzanna, Marianna</t>
  </si>
  <si>
    <t>Zaprojektowanie bazy danych</t>
  </si>
  <si>
    <t>Implementacja front-end</t>
  </si>
  <si>
    <t>Implementacja modelu</t>
  </si>
  <si>
    <t>Testowanie aplikacji</t>
  </si>
  <si>
    <t>Dopracowanie projektu</t>
  </si>
  <si>
    <t>Dokumentacja projektu</t>
  </si>
  <si>
    <t>Raport końcowy</t>
  </si>
  <si>
    <t>Prezentacja końcowa</t>
  </si>
  <si>
    <t>Minutka 03.04.2024r.</t>
  </si>
  <si>
    <t>ukończone</t>
  </si>
  <si>
    <t>Miłosz Wyrębkiewicz</t>
  </si>
  <si>
    <t>TAK</t>
  </si>
  <si>
    <t>Dopracowanie Modelu Analizy Spektogramów</t>
  </si>
  <si>
    <t>Krzysztof Kaniuka</t>
  </si>
  <si>
    <t>NIE</t>
  </si>
  <si>
    <t>Przegląd Literatury w tym metod przetwarzania dźwięku, ekstrakcji modów</t>
  </si>
  <si>
    <t>Analiza typów sieci neuronowej pod kątem zadanego problemu (ile warstw, liczba neuronów)</t>
  </si>
  <si>
    <t>Marianna Tybura, Zuzanna Zając</t>
  </si>
  <si>
    <t xml:space="preserve">zmiana koncepcji i diagramu bazy - karty zdrowia </t>
  </si>
  <si>
    <t>Stworzyć dodatkową tabelę dotyczącą samych wizyt (wymusza wykonywanie nagrań przez pacjenta i przyłączanie ich do konkrentych wizyt)</t>
  </si>
  <si>
    <t>Wstępny szkic raportu końcowego</t>
  </si>
  <si>
    <t>Minutka 09.04.2024</t>
  </si>
  <si>
    <t>Zadania</t>
  </si>
  <si>
    <t>TAK (skuteczność dla niezbalansowanego zbioru 87%)</t>
  </si>
  <si>
    <t>Dokończenie modelu w wersji pierwszej</t>
  </si>
  <si>
    <t>Igor Tylak, Krzysztof Kaniuka</t>
  </si>
  <si>
    <t>W trakcie realizacji (znaleziono zbiory do uzupełnienia, należy dokonać integracji i transformacji)</t>
  </si>
  <si>
    <t>Zbalansowanie zbioru (pocięcie dźwięków, dodanie innych zbiorów (np. covid, astma), dane syntetyczne)</t>
  </si>
  <si>
    <t>TAK (realizacja uwierzytelniania, wyznaczenie zakresu praw w oparciu o role, od strony bazy danych struktura kart pacjentów, lekarzy)</t>
  </si>
  <si>
    <t>Wstęp do aplikacji</t>
  </si>
  <si>
    <t>Dokończyć sekcję STAN WIEDZY w raporcie końcowym</t>
  </si>
  <si>
    <t>Minutka 16.04.2024</t>
  </si>
  <si>
    <t>Ukończone</t>
  </si>
  <si>
    <t>Integracja aplikacji - dopracowanie rejestracji</t>
  </si>
  <si>
    <t>Integracja aplikacji - wyszukiwanie</t>
  </si>
  <si>
    <t>Zapoznanie z procesem integacji</t>
  </si>
  <si>
    <t>Integracja aplikacji - dodawanie samych nagrań</t>
  </si>
  <si>
    <t>Igor Tylak, Krzysztof Kaniuka, Miłosz Wyrębkiewicz</t>
  </si>
  <si>
    <t>Syntetyzacja danych</t>
  </si>
  <si>
    <t>Minutka 23.04.2024</t>
  </si>
  <si>
    <t>Pozostałe widoki (Aplikacja)</t>
  </si>
  <si>
    <t>Możliwość oceny bez logowania (przetwarzanie nagrania jako gość, sugestia czy udać się do lekarza czy nie) (Aplikacja)</t>
  </si>
  <si>
    <t>Przygotowanie przentacji i materiałów (minutek, harmonogramu, SWOTA etc.) śródsemestralnej, podział zakresu działań</t>
  </si>
  <si>
    <t>Przygotować model do prezentacji (co pokazać, analiza korelacji, macierz pomyłek etc. - np. w postaci zdjęć)</t>
  </si>
  <si>
    <t>Przygotować aplikację do prezentacji</t>
  </si>
  <si>
    <t>Konstruktywna krytyka, jakie wyzwania stanowią przetwarzane przez nas modelu dane</t>
  </si>
  <si>
    <t>Pomysł na zbalansowanie zbioru lub skutki zbalansowania</t>
  </si>
  <si>
    <t>Przedstawić strukturę modelu bazodanowego</t>
  </si>
  <si>
    <t>Ewaluacja procesu - jakie były wstępne pomysły, w jaką stronę to poszło, jak widzimy to teraz</t>
  </si>
  <si>
    <t>Zarysować wstępne wnioski końcowe ale ostrożnie</t>
  </si>
  <si>
    <t>Analiza kosztów środowiskowych, cyklu życia</t>
  </si>
  <si>
    <t>Dopracować Gita (nakreślić że jest)</t>
  </si>
  <si>
    <t>Zebrać narzędzia które braliśmy pod uwagę (np. Trello, ale nie przechowuje historii)</t>
  </si>
  <si>
    <t>Zakładka literatura (około 20 pozycji) - Elsevier</t>
  </si>
  <si>
    <t>Odnieść się że zebraliśmy się do raport końcowego (wstęp)</t>
  </si>
  <si>
    <t>Przygotować prezentację na 20 min, w miarę krótką i zwięzłąm w razie czego się dopowie</t>
  </si>
  <si>
    <t>Plany na przyszłość - projekt</t>
  </si>
  <si>
    <t>Spotkanie na Teams poniedziałek po przerwie majowej</t>
  </si>
  <si>
    <t>Minutka 28.05.2024</t>
  </si>
  <si>
    <t>Krzysztof Kaniuka, Miłosz Wyrębkiewicz, Igor Tylak</t>
  </si>
  <si>
    <t>Integracja modelu z aplikacją</t>
  </si>
  <si>
    <t>Dopracować skrypt</t>
  </si>
  <si>
    <t>Raport końcowy ver.2 - uzupełnienie informacji na temat modelu i aplikacji samej w sobie</t>
  </si>
  <si>
    <t>Tak</t>
  </si>
  <si>
    <t>Dopracowanie wyglądu aplikacji</t>
  </si>
  <si>
    <t>Dopracowanie bazy danych: dodatkowa tabela z nagraniami, historia nagrań w aplikacji, przemyśleć składowanie nagrań</t>
  </si>
  <si>
    <t>Igor Tylak</t>
  </si>
  <si>
    <t>Prezentacja Końcowa - wstępna wersja (w ciągu 2-3 tygodni) - telegraficzny skrót</t>
  </si>
  <si>
    <t>Stworzono zarys</t>
  </si>
  <si>
    <t>Minutka 04.06.2024</t>
  </si>
  <si>
    <t>Krzysztof Kaniuka, Marianna Tybura, Zuzanna Zając</t>
  </si>
  <si>
    <t>Diagramy przypadków użycia</t>
  </si>
  <si>
    <t>Rozszerzyć opis struktury bazy danych</t>
  </si>
  <si>
    <t>Poprawić odnośniki do bibliografii</t>
  </si>
  <si>
    <t>Załączniki github, wykres ganta, minutki, foldery ze zdjęciami</t>
  </si>
  <si>
    <t>Wspólnie</t>
  </si>
  <si>
    <t>Zapisać wkład pracy</t>
  </si>
  <si>
    <t>Przygotować prezentację końcową</t>
  </si>
  <si>
    <t>Ostateczna integracja modelu z aplikacją</t>
  </si>
  <si>
    <t>Zrzuty ekranu z analizy danych (osobny folder na githubie, tam linkujemy w raporcie)</t>
  </si>
  <si>
    <t>Katalog zrzuty z aplikacji + większy psc z bazy danych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</si>
</sst>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8">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i/>
      <sz val="8"/>
      <color theme="1" tint="0.34998626667073579"/>
      <name val="Arial"/>
      <family val="2"/>
    </font>
    <font>
      <b/>
      <sz val="11"/>
      <name val="Arial"/>
      <family val="1"/>
      <scheme val="major"/>
    </font>
    <font>
      <sz val="11"/>
      <color rgb="FF0070C0"/>
      <name val="Arial Black"/>
      <family val="2"/>
      <charset val="238"/>
    </font>
    <font>
      <sz val="14"/>
      <color theme="7" tint="-0.249977111117893"/>
      <name val="Arial"/>
      <family val="2"/>
      <charset val="238"/>
    </font>
    <font>
      <sz val="10"/>
      <color theme="7" tint="-0.249977111117893"/>
      <name val="Arial"/>
      <family val="2"/>
      <charset val="238"/>
    </font>
    <font>
      <b/>
      <sz val="10"/>
      <name val="Arial"/>
    </font>
    <font>
      <b/>
      <sz val="10"/>
      <color rgb="FF000000"/>
      <name val="Arial"/>
    </font>
    <font>
      <sz val="11"/>
      <color rgb="FF000000"/>
      <name val="Aptos Narrow"/>
      <charset val="1"/>
    </font>
  </fonts>
  <fills count="29">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CCCC"/>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9" tint="0.39997558519241921"/>
        <bgColor indexed="64"/>
      </patternFill>
    </fill>
  </fills>
  <borders count="3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s>
  <cellStyleXfs count="44">
    <xf numFmtId="0" fontId="0" fillId="0" borderId="0"/>
    <xf numFmtId="0" fontId="8" fillId="2"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2"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6"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10" fillId="16" borderId="0" applyNumberFormat="0" applyBorder="0" applyAlignment="0" applyProtection="0"/>
    <xf numFmtId="0" fontId="11" fillId="17" borderId="1" applyNumberFormat="0" applyAlignment="0" applyProtection="0"/>
    <xf numFmtId="0" fontId="12" fillId="18" borderId="2" applyNumberFormat="0" applyAlignment="0" applyProtection="0"/>
    <xf numFmtId="0" fontId="13" fillId="0" borderId="0" applyNumberFormat="0" applyFill="0" applyBorder="0" applyAlignment="0" applyProtection="0"/>
    <xf numFmtId="0" fontId="14" fillId="19"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2" fillId="0" borderId="0" applyNumberFormat="0" applyFill="0" applyBorder="0" applyAlignment="0" applyProtection="0">
      <alignment vertical="top"/>
      <protection locked="0"/>
    </xf>
    <xf numFmtId="0" fontId="18" fillId="11" borderId="1" applyNumberFormat="0" applyAlignment="0" applyProtection="0"/>
    <xf numFmtId="0" fontId="19" fillId="0" borderId="6" applyNumberFormat="0" applyFill="0" applyAlignment="0" applyProtection="0"/>
    <xf numFmtId="0" fontId="20" fillId="5" borderId="0" applyNumberFormat="0" applyBorder="0" applyAlignment="0" applyProtection="0"/>
    <xf numFmtId="0" fontId="5" fillId="5" borderId="7" applyNumberFormat="0" applyFont="0" applyAlignment="0" applyProtection="0"/>
    <xf numFmtId="0" fontId="21" fillId="17" borderId="8" applyNumberFormat="0" applyAlignment="0" applyProtection="0"/>
    <xf numFmtId="9" fontId="1" fillId="0" borderId="0" applyFont="0" applyFill="0" applyBorder="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cellStyleXfs>
  <cellXfs count="103">
    <xf numFmtId="0" fontId="0" fillId="0" borderId="0" xfId="0"/>
    <xf numFmtId="0" fontId="0" fillId="20" borderId="0" xfId="0" applyFill="1"/>
    <xf numFmtId="0" fontId="1" fillId="0" borderId="0" xfId="0" applyFont="1"/>
    <xf numFmtId="0" fontId="6" fillId="0" borderId="0" xfId="0" applyFo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0" fillId="0" borderId="0" xfId="0" applyFont="1"/>
    <xf numFmtId="0" fontId="32" fillId="21" borderId="10" xfId="0" applyFont="1" applyFill="1" applyBorder="1" applyAlignment="1">
      <alignment horizontal="left" vertical="center"/>
    </xf>
    <xf numFmtId="0" fontId="32" fillId="21" borderId="10" xfId="0" applyFont="1" applyFill="1" applyBorder="1" applyAlignment="1">
      <alignment vertical="center"/>
    </xf>
    <xf numFmtId="0" fontId="29" fillId="21" borderId="10" xfId="0" applyFont="1" applyFill="1" applyBorder="1" applyAlignment="1">
      <alignment vertical="center"/>
    </xf>
    <xf numFmtId="0" fontId="29" fillId="21" borderId="10" xfId="0" applyFont="1" applyFill="1" applyBorder="1" applyAlignment="1">
      <alignment horizontal="center" vertical="center"/>
    </xf>
    <xf numFmtId="1" fontId="29" fillId="21" borderId="10" xfId="40" applyNumberFormat="1" applyFont="1" applyFill="1" applyBorder="1" applyAlignment="1" applyProtection="1">
      <alignment horizontal="center" vertical="center"/>
    </xf>
    <xf numFmtId="9" fontId="29" fillId="21" borderId="10" xfId="40" applyFont="1" applyFill="1" applyBorder="1" applyAlignment="1" applyProtection="1">
      <alignment horizontal="center" vertical="center"/>
    </xf>
    <xf numFmtId="1" fontId="29" fillId="21" borderId="10" xfId="0" applyNumberFormat="1" applyFont="1" applyFill="1" applyBorder="1" applyAlignment="1">
      <alignment horizontal="center" vertical="center"/>
    </xf>
    <xf numFmtId="0" fontId="29" fillId="0" borderId="10" xfId="0" applyFont="1" applyBorder="1" applyAlignment="1">
      <alignment horizontal="left" vertical="center"/>
    </xf>
    <xf numFmtId="0" fontId="29" fillId="0" borderId="10" xfId="0" applyFont="1" applyBorder="1" applyAlignment="1">
      <alignment vertical="center"/>
    </xf>
    <xf numFmtId="1" fontId="33" fillId="23" borderId="11" xfId="0" applyNumberFormat="1" applyFont="1" applyFill="1" applyBorder="1" applyAlignment="1">
      <alignment horizontal="center" vertical="center"/>
    </xf>
    <xf numFmtId="9" fontId="33" fillId="23" borderId="11" xfId="40" applyFont="1" applyFill="1" applyBorder="1" applyAlignment="1" applyProtection="1">
      <alignment horizontal="center" vertical="center"/>
    </xf>
    <xf numFmtId="1" fontId="33" fillId="0" borderId="11" xfId="0" applyNumberFormat="1" applyFont="1" applyBorder="1" applyAlignment="1">
      <alignment horizontal="center" vertical="center"/>
    </xf>
    <xf numFmtId="166" fontId="3" fillId="0" borderId="12" xfId="0" applyNumberFormat="1" applyFont="1" applyBorder="1" applyAlignment="1">
      <alignment horizontal="center" vertical="center" shrinkToFit="1"/>
    </xf>
    <xf numFmtId="0" fontId="32" fillId="21" borderId="13" xfId="0" applyFont="1" applyFill="1" applyBorder="1" applyAlignment="1">
      <alignment horizontal="left" vertical="center"/>
    </xf>
    <xf numFmtId="0" fontId="32" fillId="21" borderId="13" xfId="0" applyFont="1" applyFill="1" applyBorder="1" applyAlignment="1">
      <alignment vertical="center"/>
    </xf>
    <xf numFmtId="0" fontId="29" fillId="21" borderId="13" xfId="0" applyFont="1" applyFill="1" applyBorder="1" applyAlignment="1">
      <alignment vertical="center"/>
    </xf>
    <xf numFmtId="0" fontId="29" fillId="21" borderId="13" xfId="0" applyFont="1" applyFill="1" applyBorder="1" applyAlignment="1">
      <alignment horizontal="center" vertical="center"/>
    </xf>
    <xf numFmtId="165" fontId="29" fillId="21" borderId="13" xfId="0" applyNumberFormat="1" applyFont="1" applyFill="1" applyBorder="1" applyAlignment="1">
      <alignment horizontal="right" vertical="center"/>
    </xf>
    <xf numFmtId="1" fontId="29" fillId="21" borderId="13" xfId="40" applyNumberFormat="1" applyFont="1" applyFill="1" applyBorder="1" applyAlignment="1" applyProtection="1">
      <alignment horizontal="center" vertical="center"/>
    </xf>
    <xf numFmtId="9" fontId="29" fillId="21" borderId="13" xfId="40" applyFont="1" applyFill="1" applyBorder="1" applyAlignment="1" applyProtection="1">
      <alignment horizontal="center" vertical="center"/>
    </xf>
    <xf numFmtId="1" fontId="29" fillId="21" borderId="13" xfId="0" applyNumberFormat="1" applyFont="1" applyFill="1" applyBorder="1" applyAlignment="1">
      <alignment horizontal="center" vertical="center"/>
    </xf>
    <xf numFmtId="166" fontId="3" fillId="0" borderId="14" xfId="0" applyNumberFormat="1" applyFont="1" applyBorder="1" applyAlignment="1">
      <alignment horizontal="center" vertical="center" shrinkToFit="1"/>
    </xf>
    <xf numFmtId="166" fontId="3" fillId="0" borderId="15" xfId="0" applyNumberFormat="1" applyFont="1" applyBorder="1" applyAlignment="1">
      <alignment horizontal="center" vertical="center" shrinkToFit="1"/>
    </xf>
    <xf numFmtId="1" fontId="35" fillId="21" borderId="13" xfId="0" applyNumberFormat="1" applyFont="1" applyFill="1" applyBorder="1" applyAlignment="1">
      <alignment horizontal="center" vertical="center"/>
    </xf>
    <xf numFmtId="1" fontId="36" fillId="0" borderId="11" xfId="0" applyNumberFormat="1" applyFont="1" applyBorder="1" applyAlignment="1">
      <alignment horizontal="center" vertical="center"/>
    </xf>
    <xf numFmtId="1" fontId="35" fillId="21" borderId="10" xfId="0" applyNumberFormat="1" applyFont="1" applyFill="1" applyBorder="1" applyAlignment="1">
      <alignment horizontal="center" vertical="center"/>
    </xf>
    <xf numFmtId="0" fontId="29" fillId="21" borderId="13" xfId="0" applyFont="1" applyFill="1" applyBorder="1" applyAlignment="1">
      <alignment horizontal="left" vertical="center"/>
    </xf>
    <xf numFmtId="9" fontId="29" fillId="0" borderId="10" xfId="0" applyNumberFormat="1" applyFont="1" applyBorder="1" applyAlignment="1">
      <alignment horizontal="left" vertical="center"/>
    </xf>
    <xf numFmtId="0" fontId="29" fillId="21" borderId="10" xfId="0" applyFont="1" applyFill="1" applyBorder="1" applyAlignment="1">
      <alignment horizontal="left" vertical="center"/>
    </xf>
    <xf numFmtId="0" fontId="37" fillId="0" borderId="0" xfId="0" applyFont="1"/>
    <xf numFmtId="0" fontId="37" fillId="0" borderId="0" xfId="0" applyFont="1" applyAlignment="1">
      <alignment horizontal="right" vertical="center"/>
    </xf>
    <xf numFmtId="165" fontId="29" fillId="21" borderId="13" xfId="0" applyNumberFormat="1" applyFont="1" applyFill="1" applyBorder="1" applyAlignment="1">
      <alignment horizontal="center" vertical="center"/>
    </xf>
    <xf numFmtId="0" fontId="38" fillId="0" borderId="16" xfId="0" applyFont="1" applyBorder="1" applyAlignment="1">
      <alignment horizontal="left" vertical="center"/>
    </xf>
    <xf numFmtId="0" fontId="38" fillId="0" borderId="16" xfId="0" applyFont="1" applyBorder="1" applyAlignment="1">
      <alignment horizontal="center" vertical="center" wrapText="1"/>
    </xf>
    <xf numFmtId="0" fontId="39" fillId="0" borderId="16" xfId="0" applyFont="1" applyBorder="1" applyAlignment="1">
      <alignment horizontal="center" vertical="center" wrapText="1"/>
    </xf>
    <xf numFmtId="0" fontId="38" fillId="0" borderId="16" xfId="0" applyFont="1" applyBorder="1" applyAlignment="1">
      <alignment horizontal="center" vertical="center"/>
    </xf>
    <xf numFmtId="0" fontId="29" fillId="0" borderId="17" xfId="0" applyFont="1" applyBorder="1" applyAlignment="1">
      <alignment horizontal="center" vertical="center" shrinkToFit="1"/>
    </xf>
    <xf numFmtId="0" fontId="29" fillId="0" borderId="18" xfId="0" applyFont="1" applyBorder="1" applyAlignment="1">
      <alignment horizontal="center" vertical="center" shrinkToFit="1"/>
    </xf>
    <xf numFmtId="0" fontId="29" fillId="0" borderId="19" xfId="0" applyFont="1" applyBorder="1" applyAlignment="1">
      <alignment horizontal="center" vertical="center" shrinkToFit="1"/>
    </xf>
    <xf numFmtId="0" fontId="29" fillId="0" borderId="10" xfId="0" applyFont="1" applyBorder="1" applyAlignment="1">
      <alignment vertical="center" wrapText="1"/>
    </xf>
    <xf numFmtId="0" fontId="33" fillId="0" borderId="11" xfId="0" applyFont="1" applyBorder="1" applyAlignment="1">
      <alignment horizontal="center" vertical="center"/>
    </xf>
    <xf numFmtId="0" fontId="31" fillId="0" borderId="20" xfId="0" applyFont="1" applyBorder="1" applyAlignment="1" applyProtection="1">
      <alignment horizontal="center" vertical="center"/>
      <protection locked="0"/>
    </xf>
    <xf numFmtId="0" fontId="7" fillId="0" borderId="0" xfId="0" applyFont="1" applyProtection="1">
      <protection locked="0"/>
    </xf>
    <xf numFmtId="15" fontId="33" fillId="22" borderId="11" xfId="0" applyNumberFormat="1" applyFont="1" applyFill="1" applyBorder="1" applyAlignment="1">
      <alignment horizontal="center" vertical="center"/>
    </xf>
    <xf numFmtId="15" fontId="33" fillId="0" borderId="11" xfId="0" applyNumberFormat="1" applyFont="1" applyBorder="1" applyAlignment="1">
      <alignment horizontal="center" vertical="center"/>
    </xf>
    <xf numFmtId="15" fontId="29" fillId="21" borderId="10" xfId="0" applyNumberFormat="1" applyFont="1" applyFill="1" applyBorder="1" applyAlignment="1">
      <alignment horizontal="center" vertical="center"/>
    </xf>
    <xf numFmtId="0" fontId="41" fillId="0" borderId="0" xfId="0" applyFont="1" applyAlignment="1" applyProtection="1">
      <alignment vertical="center"/>
      <protection locked="0"/>
    </xf>
    <xf numFmtId="0" fontId="41" fillId="0" borderId="0" xfId="0" applyFont="1" applyAlignment="1" applyProtection="1">
      <alignment vertical="center" wrapText="1"/>
      <protection locked="0"/>
    </xf>
    <xf numFmtId="1" fontId="36" fillId="0" borderId="0" xfId="0" applyNumberFormat="1" applyFont="1" applyAlignment="1">
      <alignment horizontal="center" vertical="center"/>
    </xf>
    <xf numFmtId="9" fontId="33" fillId="23" borderId="11" xfId="40" applyFont="1" applyFill="1" applyBorder="1" applyAlignment="1">
      <alignment horizontal="center" vertical="center"/>
    </xf>
    <xf numFmtId="0" fontId="42" fillId="0" borderId="0" xfId="0" applyFont="1" applyAlignment="1" applyProtection="1">
      <alignment vertical="center"/>
      <protection locked="0"/>
    </xf>
    <xf numFmtId="0" fontId="43" fillId="0" borderId="0" xfId="0" applyFont="1" applyAlignment="1" applyProtection="1">
      <alignment vertical="center"/>
      <protection locked="0"/>
    </xf>
    <xf numFmtId="0" fontId="44" fillId="0" borderId="0" xfId="0" applyFont="1"/>
    <xf numFmtId="0" fontId="44" fillId="0" borderId="0" xfId="0" applyFont="1" applyAlignment="1">
      <alignment horizontal="right" vertical="center"/>
    </xf>
    <xf numFmtId="0" fontId="0" fillId="24" borderId="0" xfId="0" applyFill="1"/>
    <xf numFmtId="0" fontId="0" fillId="25" borderId="0" xfId="0" applyFill="1"/>
    <xf numFmtId="0" fontId="45" fillId="24" borderId="0" xfId="0" applyFont="1" applyFill="1"/>
    <xf numFmtId="0" fontId="0" fillId="26" borderId="0" xfId="0" applyFill="1"/>
    <xf numFmtId="0" fontId="46" fillId="24" borderId="0" xfId="0" applyFont="1" applyFill="1"/>
    <xf numFmtId="0" fontId="45" fillId="24" borderId="0" xfId="0" applyFont="1" applyFill="1" applyAlignment="1">
      <alignment wrapText="1"/>
    </xf>
    <xf numFmtId="0" fontId="0" fillId="24" borderId="0" xfId="0" applyFill="1" applyAlignment="1">
      <alignment wrapText="1"/>
    </xf>
    <xf numFmtId="0" fontId="0" fillId="0" borderId="0" xfId="0" applyAlignment="1">
      <alignment wrapText="1"/>
    </xf>
    <xf numFmtId="0" fontId="0" fillId="27" borderId="21" xfId="0" applyFill="1" applyBorder="1" applyAlignment="1">
      <alignment wrapText="1"/>
    </xf>
    <xf numFmtId="0" fontId="0" fillId="27" borderId="21" xfId="0" applyFill="1" applyBorder="1"/>
    <xf numFmtId="0" fontId="0" fillId="26" borderId="21" xfId="0" applyFill="1" applyBorder="1" applyAlignment="1">
      <alignment wrapText="1"/>
    </xf>
    <xf numFmtId="0" fontId="0" fillId="0" borderId="21" xfId="0" applyBorder="1" applyAlignment="1">
      <alignment wrapText="1"/>
    </xf>
    <xf numFmtId="0" fontId="0" fillId="27" borderId="22" xfId="0" applyFill="1" applyBorder="1"/>
    <xf numFmtId="0" fontId="0" fillId="26" borderId="23" xfId="0" applyFill="1" applyBorder="1"/>
    <xf numFmtId="0" fontId="0" fillId="0" borderId="24" xfId="0" applyBorder="1"/>
    <xf numFmtId="0" fontId="0" fillId="27" borderId="25" xfId="0" applyFill="1" applyBorder="1"/>
    <xf numFmtId="0" fontId="0" fillId="27" borderId="26" xfId="0" applyFill="1" applyBorder="1"/>
    <xf numFmtId="0" fontId="0" fillId="27" borderId="27" xfId="0" applyFill="1" applyBorder="1"/>
    <xf numFmtId="0" fontId="0" fillId="27" borderId="23" xfId="0" applyFill="1" applyBorder="1"/>
    <xf numFmtId="0" fontId="0" fillId="27" borderId="28" xfId="0" applyFill="1" applyBorder="1"/>
    <xf numFmtId="0" fontId="0" fillId="27" borderId="29" xfId="0" applyFill="1" applyBorder="1"/>
    <xf numFmtId="0" fontId="0" fillId="0" borderId="30" xfId="0" applyBorder="1"/>
    <xf numFmtId="0" fontId="0" fillId="0" borderId="26" xfId="0" applyBorder="1"/>
    <xf numFmtId="0" fontId="47" fillId="27" borderId="21" xfId="0" applyFont="1" applyFill="1" applyBorder="1"/>
    <xf numFmtId="0" fontId="0" fillId="26" borderId="21" xfId="0" applyFill="1" applyBorder="1"/>
    <xf numFmtId="0" fontId="0" fillId="27" borderId="31" xfId="0" applyFill="1" applyBorder="1"/>
    <xf numFmtId="0" fontId="0" fillId="27" borderId="32" xfId="0" applyFill="1" applyBorder="1"/>
    <xf numFmtId="0" fontId="0" fillId="26" borderId="33" xfId="0" applyFill="1" applyBorder="1"/>
    <xf numFmtId="0" fontId="0" fillId="26" borderId="31" xfId="0" applyFill="1" applyBorder="1"/>
    <xf numFmtId="0" fontId="0" fillId="26" borderId="32" xfId="0" applyFill="1" applyBorder="1"/>
    <xf numFmtId="0" fontId="0" fillId="26" borderId="34" xfId="0" applyFill="1" applyBorder="1"/>
    <xf numFmtId="0" fontId="0" fillId="21" borderId="0" xfId="0" applyFill="1"/>
    <xf numFmtId="0" fontId="0" fillId="27" borderId="0" xfId="0" applyFill="1"/>
    <xf numFmtId="0" fontId="0" fillId="28" borderId="0" xfId="0" applyFill="1"/>
    <xf numFmtId="0" fontId="34" fillId="0" borderId="14" xfId="0" applyFont="1" applyBorder="1" applyAlignment="1">
      <alignment horizontal="center" vertical="center"/>
    </xf>
    <xf numFmtId="0" fontId="34" fillId="0" borderId="12" xfId="0" applyFont="1" applyBorder="1" applyAlignment="1">
      <alignment horizontal="center" vertical="center"/>
    </xf>
    <xf numFmtId="0" fontId="34" fillId="0" borderId="15" xfId="0" applyFont="1" applyBorder="1" applyAlignment="1">
      <alignment horizontal="center" vertical="center"/>
    </xf>
    <xf numFmtId="167" fontId="31" fillId="0" borderId="14" xfId="0" applyNumberFormat="1" applyFont="1" applyBorder="1" applyAlignment="1">
      <alignment horizontal="center" vertical="center"/>
    </xf>
    <xf numFmtId="167" fontId="31" fillId="0" borderId="12" xfId="0" applyNumberFormat="1" applyFont="1" applyBorder="1" applyAlignment="1">
      <alignment horizontal="center" vertical="center"/>
    </xf>
    <xf numFmtId="167" fontId="31" fillId="0" borderId="15" xfId="0" applyNumberFormat="1" applyFont="1" applyBorder="1" applyAlignment="1">
      <alignment horizontal="center" vertical="center"/>
    </xf>
    <xf numFmtId="0" fontId="40" fillId="0" borderId="0" xfId="34" applyFont="1" applyBorder="1" applyAlignment="1" applyProtection="1">
      <alignment horizontal="left" vertical="center"/>
    </xf>
    <xf numFmtId="164" fontId="31" fillId="0" borderId="20" xfId="0" applyNumberFormat="1" applyFont="1" applyBorder="1" applyAlignment="1" applyProtection="1">
      <alignment horizontal="center" vertical="center" shrinkToFit="1"/>
      <protection locked="0"/>
    </xf>
  </cellXfs>
  <cellStyles count="44">
    <cellStyle name="20% — akcent 1" xfId="1" builtinId="30" customBuiltin="1"/>
    <cellStyle name="20% — akcent 2" xfId="2" builtinId="34" customBuiltin="1"/>
    <cellStyle name="20% — akcent 3" xfId="3" builtinId="38" customBuiltin="1"/>
    <cellStyle name="20% — akcent 4" xfId="4" builtinId="42" customBuiltin="1"/>
    <cellStyle name="20% — akcent 5" xfId="5" builtinId="46" customBuiltin="1"/>
    <cellStyle name="20% — akcent 6" xfId="6" builtinId="50" customBuiltin="1"/>
    <cellStyle name="40% — akcent 1" xfId="7" builtinId="31" customBuiltin="1"/>
    <cellStyle name="40% — akcent 2" xfId="8" builtinId="35" customBuiltin="1"/>
    <cellStyle name="40% — akcent 3" xfId="9" builtinId="39" customBuiltin="1"/>
    <cellStyle name="40% — akcent 4" xfId="10" builtinId="43" customBuiltin="1"/>
    <cellStyle name="40% — akcent 5" xfId="11" builtinId="47" customBuiltin="1"/>
    <cellStyle name="40% — akcent 6" xfId="12" builtinId="51" customBuiltin="1"/>
    <cellStyle name="60% — akcent 1" xfId="13" builtinId="32" customBuiltin="1"/>
    <cellStyle name="60% — akcent 2" xfId="14" builtinId="36" customBuiltin="1"/>
    <cellStyle name="60% — akcent 3" xfId="15" builtinId="40" customBuiltin="1"/>
    <cellStyle name="60% — akcent 4" xfId="16" builtinId="44" customBuiltin="1"/>
    <cellStyle name="60% — akcent 5" xfId="17" builtinId="48" customBuiltin="1"/>
    <cellStyle name="60% — akcent 6" xfId="18" builtinId="52" customBuiltin="1"/>
    <cellStyle name="Akcent 1" xfId="19" builtinId="29" customBuiltin="1"/>
    <cellStyle name="Akcent 2" xfId="20" builtinId="33" customBuiltin="1"/>
    <cellStyle name="Akcent 3" xfId="21" builtinId="37" customBuiltin="1"/>
    <cellStyle name="Akcent 4" xfId="22" builtinId="41" customBuiltin="1"/>
    <cellStyle name="Akcent 5" xfId="23" builtinId="45" customBuiltin="1"/>
    <cellStyle name="Akcent 6" xfId="24" builtinId="49" customBuiltin="1"/>
    <cellStyle name="Dane wejściowe" xfId="35" builtinId="20" customBuiltin="1"/>
    <cellStyle name="Dane wyjściowe" xfId="39" builtinId="21" customBuiltin="1"/>
    <cellStyle name="Dobry" xfId="29" builtinId="26" customBuiltin="1"/>
    <cellStyle name="Hiperłącze" xfId="34" builtinId="8"/>
    <cellStyle name="Komórka połączona" xfId="36" builtinId="24" customBuiltin="1"/>
    <cellStyle name="Komórka zaznaczona" xfId="27" builtinId="23" customBuiltin="1"/>
    <cellStyle name="Nagłówek 1" xfId="30" builtinId="16" customBuiltin="1"/>
    <cellStyle name="Nagłówek 2" xfId="31" builtinId="17" customBuiltin="1"/>
    <cellStyle name="Nagłówek 3" xfId="32" builtinId="18" customBuiltin="1"/>
    <cellStyle name="Nagłówek 4" xfId="33" builtinId="19" customBuiltin="1"/>
    <cellStyle name="Neutralny" xfId="37" builtinId="28" customBuiltin="1"/>
    <cellStyle name="Normalny" xfId="0" builtinId="0"/>
    <cellStyle name="Obliczenia" xfId="26" builtinId="22" customBuiltin="1"/>
    <cellStyle name="Procentowy" xfId="40" builtinId="5"/>
    <cellStyle name="Suma" xfId="42" builtinId="25" customBuiltin="1"/>
    <cellStyle name="Tekst objaśnienia" xfId="28" builtinId="53" customBuiltin="1"/>
    <cellStyle name="Tekst ostrzeżenia" xfId="43" builtinId="11" customBuiltin="1"/>
    <cellStyle name="Tytuł" xfId="41" builtinId="15" customBuiltin="1"/>
    <cellStyle name="Uwaga" xfId="38" builtinId="10" customBuiltin="1"/>
    <cellStyle name="Zły" xfId="25" builtinId="27" customBuiltin="1"/>
  </cellStyles>
  <dxfs count="17">
    <dxf>
      <font>
        <color rgb="FF9C0006"/>
      </font>
      <fill>
        <patternFill>
          <bgColor rgb="FFFFC7CE"/>
        </patternFill>
      </fill>
    </dxf>
    <dxf>
      <font>
        <color rgb="FF006100"/>
      </font>
      <fill>
        <patternFill patternType="solid">
          <bgColor theme="3" tint="0.59999389629810485"/>
        </patternFill>
      </fill>
    </dxf>
    <dxf>
      <font>
        <color rgb="FF9C0006"/>
      </font>
      <fill>
        <patternFill>
          <bgColor rgb="FFFFC7CE"/>
        </patternFill>
      </fill>
    </dxf>
    <dxf>
      <font>
        <color rgb="FF006100"/>
      </font>
      <fill>
        <patternFill patternType="solid">
          <bgColor theme="3" tint="0.59999389629810485"/>
        </patternFill>
      </fill>
    </dxf>
    <dxf>
      <font>
        <color rgb="FF9C0006"/>
      </font>
      <fill>
        <patternFill>
          <bgColor rgb="FFFFC7CE"/>
        </patternFill>
      </fill>
    </dxf>
    <dxf>
      <font>
        <color rgb="FF006100"/>
      </font>
      <fill>
        <patternFill patternType="solid">
          <bgColor theme="3" tint="0.59999389629810485"/>
        </patternFill>
      </fill>
    </dxf>
    <dxf>
      <font>
        <color rgb="FF006100"/>
      </font>
      <fill>
        <patternFill patternType="solid">
          <bgColor theme="3" tint="0.59999389629810485"/>
        </patternFill>
      </fill>
    </dxf>
    <dxf>
      <font>
        <color rgb="FF9C0006"/>
      </font>
      <fill>
        <patternFill>
          <bgColor rgb="FFFFC7CE"/>
        </patternFill>
      </fill>
    </dxf>
    <dxf>
      <font>
        <color rgb="FF9C0006"/>
      </font>
      <fill>
        <patternFill>
          <bgColor rgb="FFFFC7CE"/>
        </patternFill>
      </fill>
    </dxf>
    <dxf>
      <font>
        <color rgb="FF006100"/>
      </font>
      <fill>
        <patternFill patternType="solid">
          <bgColor theme="3" tint="0.5999938962981048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
      <fill>
        <patternFill>
          <bgColor rgb="FF0070C0"/>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91D0FF"/>
      <color rgb="FFFF9900"/>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absolute">
    <xdr:from>
      <xdr:col>2</xdr:col>
      <xdr:colOff>361950</xdr:colOff>
      <xdr:row>5</xdr:row>
      <xdr:rowOff>9525</xdr:rowOff>
    </xdr:from>
    <xdr:to>
      <xdr:col>8</xdr:col>
      <xdr:colOff>28575</xdr:colOff>
      <xdr:row>12</xdr:row>
      <xdr:rowOff>32808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DZ40"/>
  <sheetViews>
    <sheetView showGridLines="0" zoomScaleNormal="100" workbookViewId="0">
      <pane ySplit="11" topLeftCell="A12" activePane="bottomLeft" state="frozen"/>
      <selection pane="bottomLeft" activeCell="G13" sqref="G13"/>
    </sheetView>
  </sheetViews>
  <sheetFormatPr defaultColWidth="9.140625" defaultRowHeight="12.75"/>
  <cols>
    <col min="1" max="1" width="10" customWidth="1"/>
    <col min="2" max="2" width="32" customWidth="1"/>
    <col min="3" max="3" width="19.5703125" customWidth="1"/>
    <col min="4" max="4" width="6.85546875" hidden="1" customWidth="1"/>
    <col min="5" max="6" width="12" customWidth="1"/>
    <col min="7" max="7" width="6" customWidth="1"/>
    <col min="8" max="8" width="6.7109375" customWidth="1"/>
    <col min="9" max="9" width="10.140625" customWidth="1"/>
    <col min="10" max="10" width="1.85546875" customWidth="1"/>
    <col min="11" max="129" width="2.42578125" customWidth="1"/>
  </cols>
  <sheetData>
    <row r="1" spans="1:129" ht="35.25" customHeight="1">
      <c r="A1" s="54" t="s">
        <v>0</v>
      </c>
      <c r="B1" s="58" t="s">
        <v>1</v>
      </c>
      <c r="C1" s="58"/>
      <c r="D1" s="58"/>
      <c r="E1" s="58"/>
      <c r="F1" s="58"/>
      <c r="G1" s="59"/>
      <c r="H1" s="59"/>
      <c r="I1" s="60"/>
      <c r="K1" s="101"/>
      <c r="L1" s="101"/>
      <c r="M1" s="101"/>
      <c r="N1" s="101"/>
      <c r="O1" s="101"/>
      <c r="P1" s="101"/>
      <c r="Q1" s="101"/>
      <c r="R1" s="101"/>
      <c r="S1" s="101"/>
      <c r="T1" s="101"/>
      <c r="U1" s="101"/>
      <c r="V1" s="101"/>
      <c r="W1" s="101"/>
      <c r="X1" s="101"/>
      <c r="Y1" s="101"/>
      <c r="Z1" s="101"/>
      <c r="AA1" s="101"/>
      <c r="AB1" s="101"/>
      <c r="AC1" s="101"/>
      <c r="AD1" s="101"/>
      <c r="AE1" s="101"/>
    </row>
    <row r="2" spans="1:129" ht="18" customHeight="1">
      <c r="B2" s="53" t="s">
        <v>2</v>
      </c>
      <c r="C2" s="3"/>
      <c r="D2" s="5"/>
      <c r="E2" s="49"/>
      <c r="F2" s="49"/>
      <c r="H2" s="1"/>
    </row>
    <row r="3" spans="1:129" ht="18" customHeight="1">
      <c r="B3" s="57" t="s">
        <v>3</v>
      </c>
      <c r="C3" s="3"/>
      <c r="D3" s="5"/>
      <c r="E3" s="49"/>
      <c r="F3" s="49"/>
      <c r="H3" s="1"/>
    </row>
    <row r="4" spans="1:129" ht="18" customHeight="1">
      <c r="B4" s="57" t="s">
        <v>4</v>
      </c>
      <c r="C4" s="3"/>
      <c r="D4" s="5"/>
      <c r="E4" s="49"/>
      <c r="F4" s="49"/>
      <c r="H4" s="1"/>
    </row>
    <row r="5" spans="1:129" ht="18" customHeight="1">
      <c r="B5" s="57" t="s">
        <v>5</v>
      </c>
      <c r="C5" s="3"/>
      <c r="D5" s="5"/>
      <c r="E5" s="49"/>
      <c r="F5" s="49"/>
      <c r="H5" s="1"/>
    </row>
    <row r="6" spans="1:129" ht="18" customHeight="1">
      <c r="B6" s="57" t="s">
        <v>6</v>
      </c>
      <c r="C6" s="3"/>
      <c r="D6" s="5"/>
      <c r="E6" s="49"/>
      <c r="F6" s="49"/>
      <c r="H6" s="1"/>
    </row>
    <row r="7" spans="1:129" ht="15.75" customHeight="1">
      <c r="B7" s="57" t="s">
        <v>7</v>
      </c>
      <c r="H7" s="1"/>
      <c r="K7" s="4"/>
      <c r="L7" s="4"/>
      <c r="M7" s="4"/>
      <c r="N7" s="4"/>
      <c r="O7" s="4"/>
      <c r="P7" s="4"/>
      <c r="Q7" s="4"/>
      <c r="R7" s="4"/>
      <c r="S7" s="4"/>
      <c r="T7" s="4"/>
      <c r="U7" s="4"/>
      <c r="V7" s="4"/>
      <c r="W7" s="4"/>
      <c r="X7" s="4"/>
      <c r="Y7" s="4"/>
      <c r="Z7" s="4"/>
      <c r="AA7" s="4"/>
    </row>
    <row r="8" spans="1:129" ht="17.25" customHeight="1">
      <c r="A8" s="36"/>
      <c r="B8" s="37" t="s">
        <v>8</v>
      </c>
      <c r="C8" s="102">
        <v>45355</v>
      </c>
      <c r="D8" s="102"/>
      <c r="E8" s="102"/>
      <c r="F8" s="36"/>
      <c r="G8" s="37" t="s">
        <v>9</v>
      </c>
      <c r="H8" s="48">
        <v>1</v>
      </c>
      <c r="I8" s="2"/>
      <c r="J8" s="6"/>
      <c r="K8" s="95" t="str">
        <f>"Week "&amp;(K10-($C$8-WEEKDAY($C$8,1)+2))/7+1</f>
        <v>Week 1</v>
      </c>
      <c r="L8" s="96"/>
      <c r="M8" s="96"/>
      <c r="N8" s="96"/>
      <c r="O8" s="96"/>
      <c r="P8" s="96"/>
      <c r="Q8" s="97"/>
      <c r="R8" s="95" t="str">
        <f>"Week "&amp;(R10-($C$8-WEEKDAY($C$8,1)+2))/7+1</f>
        <v>Week 2</v>
      </c>
      <c r="S8" s="96"/>
      <c r="T8" s="96"/>
      <c r="U8" s="96"/>
      <c r="V8" s="96"/>
      <c r="W8" s="96"/>
      <c r="X8" s="97"/>
      <c r="Y8" s="95" t="str">
        <f>"Week "&amp;(Y10-($C$8-WEEKDAY($C$8,1)+2))/7+1</f>
        <v>Week 3</v>
      </c>
      <c r="Z8" s="96"/>
      <c r="AA8" s="96"/>
      <c r="AB8" s="96"/>
      <c r="AC8" s="96"/>
      <c r="AD8" s="96"/>
      <c r="AE8" s="97"/>
      <c r="AF8" s="95" t="str">
        <f>"Week "&amp;(AF10-($C$8-WEEKDAY($C$8,1)+2))/7+1</f>
        <v>Week 4</v>
      </c>
      <c r="AG8" s="96"/>
      <c r="AH8" s="96"/>
      <c r="AI8" s="96"/>
      <c r="AJ8" s="96"/>
      <c r="AK8" s="96"/>
      <c r="AL8" s="97"/>
      <c r="AM8" s="95" t="str">
        <f>"Week "&amp;(AM10-($C$8-WEEKDAY($C$8,1)+2))/7+1</f>
        <v>Week 5</v>
      </c>
      <c r="AN8" s="96"/>
      <c r="AO8" s="96"/>
      <c r="AP8" s="96"/>
      <c r="AQ8" s="96"/>
      <c r="AR8" s="96"/>
      <c r="AS8" s="97"/>
      <c r="AT8" s="95" t="str">
        <f>"Week "&amp;(AT10-($C$8-WEEKDAY($C$8,1)+2))/7+1</f>
        <v>Week 6</v>
      </c>
      <c r="AU8" s="96"/>
      <c r="AV8" s="96"/>
      <c r="AW8" s="96"/>
      <c r="AX8" s="96"/>
      <c r="AY8" s="96"/>
      <c r="AZ8" s="97"/>
      <c r="BA8" s="95" t="str">
        <f>"Week "&amp;(BA10-($C$8-WEEKDAY($C$8,1)+2))/7+1</f>
        <v>Week 7</v>
      </c>
      <c r="BB8" s="96"/>
      <c r="BC8" s="96"/>
      <c r="BD8" s="96"/>
      <c r="BE8" s="96"/>
      <c r="BF8" s="96"/>
      <c r="BG8" s="97"/>
      <c r="BH8" s="95" t="str">
        <f>"Week "&amp;(BH10-($C$8-WEEKDAY($C$8,1)+2))/7+1</f>
        <v>Week 8</v>
      </c>
      <c r="BI8" s="96"/>
      <c r="BJ8" s="96"/>
      <c r="BK8" s="96"/>
      <c r="BL8" s="96"/>
      <c r="BM8" s="96"/>
      <c r="BN8" s="97"/>
      <c r="BO8" s="95" t="str">
        <f>"Week "&amp;(BO10-($C$8-WEEKDAY($C$8,1)+2))/7+1</f>
        <v>Week 9</v>
      </c>
      <c r="BP8" s="96"/>
      <c r="BQ8" s="96"/>
      <c r="BR8" s="96"/>
      <c r="BS8" s="96"/>
      <c r="BT8" s="96"/>
      <c r="BU8" s="97"/>
      <c r="BV8" s="95" t="str">
        <f>"Week "&amp;(BV10-($C$8-WEEKDAY($C$8,1)+2))/7+1</f>
        <v>Week 10</v>
      </c>
      <c r="BW8" s="96"/>
      <c r="BX8" s="96"/>
      <c r="BY8" s="96"/>
      <c r="BZ8" s="96"/>
      <c r="CA8" s="96"/>
      <c r="CB8" s="97"/>
      <c r="CC8" s="95" t="str">
        <f>"Week "&amp;(CC10-($C$8-WEEKDAY($C$8,1)+2))/7+1</f>
        <v>Week 11</v>
      </c>
      <c r="CD8" s="96"/>
      <c r="CE8" s="96"/>
      <c r="CF8" s="96"/>
      <c r="CG8" s="96"/>
      <c r="CH8" s="96"/>
      <c r="CI8" s="97"/>
      <c r="CJ8" s="95" t="str">
        <f>"Week "&amp;(CJ10-($C$8-WEEKDAY($C$8,1)+2))/7+1</f>
        <v>Week 12</v>
      </c>
      <c r="CK8" s="96"/>
      <c r="CL8" s="96"/>
      <c r="CM8" s="96"/>
      <c r="CN8" s="96"/>
      <c r="CO8" s="96"/>
      <c r="CP8" s="97"/>
      <c r="CQ8" s="95" t="str">
        <f>"Week "&amp;(CQ10-($C$8-WEEKDAY($C$8,1)+2))/7+1</f>
        <v>Week 13</v>
      </c>
      <c r="CR8" s="96"/>
      <c r="CS8" s="96"/>
      <c r="CT8" s="96"/>
      <c r="CU8" s="96"/>
      <c r="CV8" s="96"/>
      <c r="CW8" s="97"/>
      <c r="CX8" s="95" t="str">
        <f>"Week "&amp;(CX10-($C$8-WEEKDAY($C$8,1)+2))/7+1</f>
        <v>Week 14</v>
      </c>
      <c r="CY8" s="96"/>
      <c r="CZ8" s="96"/>
      <c r="DA8" s="96"/>
      <c r="DB8" s="96"/>
      <c r="DC8" s="96"/>
      <c r="DD8" s="97"/>
      <c r="DE8" s="95" t="str">
        <f>"Week "&amp;(DE10-($C$8-WEEKDAY($C$8,1)+2))/7+1</f>
        <v>Week 15</v>
      </c>
      <c r="DF8" s="96"/>
      <c r="DG8" s="96"/>
      <c r="DH8" s="96"/>
      <c r="DI8" s="96"/>
      <c r="DJ8" s="96"/>
      <c r="DK8" s="97"/>
      <c r="DL8" s="95" t="str">
        <f>"Week "&amp;(DL10-($C$8-WEEKDAY($C$8,1)+2))/7+1</f>
        <v>Week 16</v>
      </c>
      <c r="DM8" s="96"/>
      <c r="DN8" s="96"/>
      <c r="DO8" s="96"/>
      <c r="DP8" s="96"/>
      <c r="DQ8" s="96"/>
      <c r="DR8" s="97"/>
      <c r="DS8" s="95" t="str">
        <f>"Week "&amp;(DS10-($C$8-WEEKDAY($C$8,1)+2))/7+1</f>
        <v>Week 17</v>
      </c>
      <c r="DT8" s="96"/>
      <c r="DU8" s="96"/>
      <c r="DV8" s="96"/>
      <c r="DW8" s="96"/>
      <c r="DX8" s="96"/>
      <c r="DY8" s="97"/>
    </row>
    <row r="9" spans="1:129" ht="17.25" customHeight="1">
      <c r="A9" s="36"/>
      <c r="B9" s="37"/>
      <c r="F9" s="36"/>
      <c r="G9" s="36"/>
      <c r="H9" s="36"/>
      <c r="I9" s="36"/>
      <c r="J9" s="6"/>
      <c r="K9" s="98">
        <f>K10</f>
        <v>45355</v>
      </c>
      <c r="L9" s="99"/>
      <c r="M9" s="99"/>
      <c r="N9" s="99"/>
      <c r="O9" s="99"/>
      <c r="P9" s="99"/>
      <c r="Q9" s="100"/>
      <c r="R9" s="98">
        <f>R10</f>
        <v>45362</v>
      </c>
      <c r="S9" s="99"/>
      <c r="T9" s="99"/>
      <c r="U9" s="99"/>
      <c r="V9" s="99"/>
      <c r="W9" s="99"/>
      <c r="X9" s="100"/>
      <c r="Y9" s="98">
        <f>Y10</f>
        <v>45369</v>
      </c>
      <c r="Z9" s="99"/>
      <c r="AA9" s="99"/>
      <c r="AB9" s="99"/>
      <c r="AC9" s="99"/>
      <c r="AD9" s="99"/>
      <c r="AE9" s="100"/>
      <c r="AF9" s="98">
        <f>AF10</f>
        <v>45376</v>
      </c>
      <c r="AG9" s="99"/>
      <c r="AH9" s="99"/>
      <c r="AI9" s="99"/>
      <c r="AJ9" s="99"/>
      <c r="AK9" s="99"/>
      <c r="AL9" s="100"/>
      <c r="AM9" s="98">
        <f>AM10</f>
        <v>45383</v>
      </c>
      <c r="AN9" s="99"/>
      <c r="AO9" s="99"/>
      <c r="AP9" s="99"/>
      <c r="AQ9" s="99"/>
      <c r="AR9" s="99"/>
      <c r="AS9" s="100"/>
      <c r="AT9" s="98">
        <f>AT10</f>
        <v>45390</v>
      </c>
      <c r="AU9" s="99"/>
      <c r="AV9" s="99"/>
      <c r="AW9" s="99"/>
      <c r="AX9" s="99"/>
      <c r="AY9" s="99"/>
      <c r="AZ9" s="100"/>
      <c r="BA9" s="98">
        <f>BA10</f>
        <v>45397</v>
      </c>
      <c r="BB9" s="99"/>
      <c r="BC9" s="99"/>
      <c r="BD9" s="99"/>
      <c r="BE9" s="99"/>
      <c r="BF9" s="99"/>
      <c r="BG9" s="100"/>
      <c r="BH9" s="98">
        <f>BH10</f>
        <v>45404</v>
      </c>
      <c r="BI9" s="99"/>
      <c r="BJ9" s="99"/>
      <c r="BK9" s="99"/>
      <c r="BL9" s="99"/>
      <c r="BM9" s="99"/>
      <c r="BN9" s="100"/>
      <c r="BO9" s="98">
        <f>BO10</f>
        <v>45411</v>
      </c>
      <c r="BP9" s="99"/>
      <c r="BQ9" s="99"/>
      <c r="BR9" s="99"/>
      <c r="BS9" s="99"/>
      <c r="BT9" s="99"/>
      <c r="BU9" s="100"/>
      <c r="BV9" s="98">
        <f>BV10</f>
        <v>45418</v>
      </c>
      <c r="BW9" s="99"/>
      <c r="BX9" s="99"/>
      <c r="BY9" s="99"/>
      <c r="BZ9" s="99"/>
      <c r="CA9" s="99"/>
      <c r="CB9" s="100"/>
      <c r="CC9" s="98">
        <f>CC10</f>
        <v>45425</v>
      </c>
      <c r="CD9" s="99"/>
      <c r="CE9" s="99"/>
      <c r="CF9" s="99"/>
      <c r="CG9" s="99"/>
      <c r="CH9" s="99"/>
      <c r="CI9" s="100"/>
      <c r="CJ9" s="98">
        <f>CJ10</f>
        <v>45432</v>
      </c>
      <c r="CK9" s="99"/>
      <c r="CL9" s="99"/>
      <c r="CM9" s="99"/>
      <c r="CN9" s="99"/>
      <c r="CO9" s="99"/>
      <c r="CP9" s="100"/>
      <c r="CQ9" s="98">
        <f>CQ10</f>
        <v>45439</v>
      </c>
      <c r="CR9" s="99"/>
      <c r="CS9" s="99"/>
      <c r="CT9" s="99"/>
      <c r="CU9" s="99"/>
      <c r="CV9" s="99"/>
      <c r="CW9" s="100"/>
      <c r="CX9" s="98">
        <f>CX10</f>
        <v>45446</v>
      </c>
      <c r="CY9" s="99"/>
      <c r="CZ9" s="99"/>
      <c r="DA9" s="99"/>
      <c r="DB9" s="99"/>
      <c r="DC9" s="99"/>
      <c r="DD9" s="100"/>
      <c r="DE9" s="98">
        <f>DE10</f>
        <v>45453</v>
      </c>
      <c r="DF9" s="99"/>
      <c r="DG9" s="99"/>
      <c r="DH9" s="99"/>
      <c r="DI9" s="99"/>
      <c r="DJ9" s="99"/>
      <c r="DK9" s="100"/>
      <c r="DL9" s="98">
        <f>DL10</f>
        <v>45460</v>
      </c>
      <c r="DM9" s="99"/>
      <c r="DN9" s="99"/>
      <c r="DO9" s="99"/>
      <c r="DP9" s="99"/>
      <c r="DQ9" s="99"/>
      <c r="DR9" s="100"/>
      <c r="DS9" s="98">
        <f>DS10</f>
        <v>45467</v>
      </c>
      <c r="DT9" s="99"/>
      <c r="DU9" s="99"/>
      <c r="DV9" s="99"/>
      <c r="DW9" s="99"/>
      <c r="DX9" s="99"/>
      <c r="DY9" s="100"/>
    </row>
    <row r="10" spans="1:129" hidden="1">
      <c r="A10" s="6"/>
      <c r="B10" s="6"/>
      <c r="C10" s="6"/>
      <c r="D10" s="6"/>
      <c r="E10" s="6"/>
      <c r="F10" s="6"/>
      <c r="G10" s="6"/>
      <c r="H10" s="6"/>
      <c r="I10" s="6"/>
      <c r="J10" s="6"/>
      <c r="K10" s="28">
        <f>C8-WEEKDAY(C8,1)+2+7*(H8-1)</f>
        <v>45355</v>
      </c>
      <c r="L10" s="19">
        <f t="shared" ref="L10:AQ10" si="0">K10+1</f>
        <v>45356</v>
      </c>
      <c r="M10" s="19">
        <f t="shared" si="0"/>
        <v>45357</v>
      </c>
      <c r="N10" s="19">
        <f t="shared" si="0"/>
        <v>45358</v>
      </c>
      <c r="O10" s="19">
        <f t="shared" si="0"/>
        <v>45359</v>
      </c>
      <c r="P10" s="19">
        <f t="shared" si="0"/>
        <v>45360</v>
      </c>
      <c r="Q10" s="29">
        <f t="shared" si="0"/>
        <v>45361</v>
      </c>
      <c r="R10" s="28">
        <f t="shared" si="0"/>
        <v>45362</v>
      </c>
      <c r="S10" s="19">
        <f t="shared" si="0"/>
        <v>45363</v>
      </c>
      <c r="T10" s="19">
        <f t="shared" si="0"/>
        <v>45364</v>
      </c>
      <c r="U10" s="19">
        <f t="shared" si="0"/>
        <v>45365</v>
      </c>
      <c r="V10" s="19">
        <f t="shared" si="0"/>
        <v>45366</v>
      </c>
      <c r="W10" s="19">
        <f t="shared" si="0"/>
        <v>45367</v>
      </c>
      <c r="X10" s="29">
        <f t="shared" si="0"/>
        <v>45368</v>
      </c>
      <c r="Y10" s="28">
        <f t="shared" si="0"/>
        <v>45369</v>
      </c>
      <c r="Z10" s="19">
        <f t="shared" si="0"/>
        <v>45370</v>
      </c>
      <c r="AA10" s="19">
        <f t="shared" si="0"/>
        <v>45371</v>
      </c>
      <c r="AB10" s="19">
        <f t="shared" si="0"/>
        <v>45372</v>
      </c>
      <c r="AC10" s="19">
        <f t="shared" si="0"/>
        <v>45373</v>
      </c>
      <c r="AD10" s="19">
        <f t="shared" si="0"/>
        <v>45374</v>
      </c>
      <c r="AE10" s="29">
        <f t="shared" si="0"/>
        <v>45375</v>
      </c>
      <c r="AF10" s="28">
        <f t="shared" si="0"/>
        <v>45376</v>
      </c>
      <c r="AG10" s="19">
        <f t="shared" si="0"/>
        <v>45377</v>
      </c>
      <c r="AH10" s="19">
        <f t="shared" si="0"/>
        <v>45378</v>
      </c>
      <c r="AI10" s="19">
        <f t="shared" si="0"/>
        <v>45379</v>
      </c>
      <c r="AJ10" s="19">
        <f t="shared" si="0"/>
        <v>45380</v>
      </c>
      <c r="AK10" s="19">
        <f t="shared" si="0"/>
        <v>45381</v>
      </c>
      <c r="AL10" s="29">
        <f t="shared" si="0"/>
        <v>45382</v>
      </c>
      <c r="AM10" s="28">
        <f t="shared" si="0"/>
        <v>45383</v>
      </c>
      <c r="AN10" s="19">
        <f t="shared" si="0"/>
        <v>45384</v>
      </c>
      <c r="AO10" s="19">
        <f t="shared" si="0"/>
        <v>45385</v>
      </c>
      <c r="AP10" s="19">
        <f t="shared" si="0"/>
        <v>45386</v>
      </c>
      <c r="AQ10" s="19">
        <f t="shared" si="0"/>
        <v>45387</v>
      </c>
      <c r="AR10" s="19">
        <f t="shared" ref="AR10:BN10" si="1">AQ10+1</f>
        <v>45388</v>
      </c>
      <c r="AS10" s="29">
        <f t="shared" si="1"/>
        <v>45389</v>
      </c>
      <c r="AT10" s="28">
        <f t="shared" si="1"/>
        <v>45390</v>
      </c>
      <c r="AU10" s="19">
        <f t="shared" si="1"/>
        <v>45391</v>
      </c>
      <c r="AV10" s="19">
        <f t="shared" si="1"/>
        <v>45392</v>
      </c>
      <c r="AW10" s="19">
        <f t="shared" si="1"/>
        <v>45393</v>
      </c>
      <c r="AX10" s="19">
        <f t="shared" si="1"/>
        <v>45394</v>
      </c>
      <c r="AY10" s="19">
        <f t="shared" si="1"/>
        <v>45395</v>
      </c>
      <c r="AZ10" s="29">
        <f t="shared" si="1"/>
        <v>45396</v>
      </c>
      <c r="BA10" s="28">
        <f t="shared" si="1"/>
        <v>45397</v>
      </c>
      <c r="BB10" s="19">
        <f t="shared" si="1"/>
        <v>45398</v>
      </c>
      <c r="BC10" s="19">
        <f t="shared" si="1"/>
        <v>45399</v>
      </c>
      <c r="BD10" s="19">
        <f t="shared" si="1"/>
        <v>45400</v>
      </c>
      <c r="BE10" s="19">
        <f t="shared" si="1"/>
        <v>45401</v>
      </c>
      <c r="BF10" s="19">
        <f t="shared" si="1"/>
        <v>45402</v>
      </c>
      <c r="BG10" s="29">
        <f t="shared" si="1"/>
        <v>45403</v>
      </c>
      <c r="BH10" s="28">
        <f t="shared" si="1"/>
        <v>45404</v>
      </c>
      <c r="BI10" s="19">
        <f t="shared" si="1"/>
        <v>45405</v>
      </c>
      <c r="BJ10" s="19">
        <f t="shared" si="1"/>
        <v>45406</v>
      </c>
      <c r="BK10" s="19">
        <f t="shared" si="1"/>
        <v>45407</v>
      </c>
      <c r="BL10" s="19">
        <f t="shared" si="1"/>
        <v>45408</v>
      </c>
      <c r="BM10" s="19">
        <f t="shared" si="1"/>
        <v>45409</v>
      </c>
      <c r="BN10" s="29">
        <f t="shared" si="1"/>
        <v>45410</v>
      </c>
      <c r="BO10" s="28">
        <f>BN10+1</f>
        <v>45411</v>
      </c>
      <c r="BP10" s="19">
        <f>BO10+1</f>
        <v>45412</v>
      </c>
      <c r="BQ10" s="19">
        <f>BP10+1</f>
        <v>45413</v>
      </c>
      <c r="BR10" s="19">
        <f>BQ10+1</f>
        <v>45414</v>
      </c>
      <c r="BS10" s="19">
        <f>BR10+1</f>
        <v>45415</v>
      </c>
      <c r="BT10" s="19">
        <f>BS10+1</f>
        <v>45416</v>
      </c>
      <c r="BU10" s="29">
        <f>BT10+1</f>
        <v>45417</v>
      </c>
      <c r="BV10" s="28">
        <f>BU10+1</f>
        <v>45418</v>
      </c>
      <c r="BW10" s="19">
        <f>BV10+1</f>
        <v>45419</v>
      </c>
      <c r="BX10" s="19">
        <f>BW10+1</f>
        <v>45420</v>
      </c>
      <c r="BY10" s="19">
        <f>BX10+1</f>
        <v>45421</v>
      </c>
      <c r="BZ10" s="19">
        <f>BY10+1</f>
        <v>45422</v>
      </c>
      <c r="CA10" s="19">
        <f>BZ10+1</f>
        <v>45423</v>
      </c>
      <c r="CB10" s="29">
        <f>CA10+1</f>
        <v>45424</v>
      </c>
      <c r="CC10" s="28">
        <f>CB10+1</f>
        <v>45425</v>
      </c>
      <c r="CD10" s="19">
        <f>CC10+1</f>
        <v>45426</v>
      </c>
      <c r="CE10" s="19">
        <f>CD10+1</f>
        <v>45427</v>
      </c>
      <c r="CF10" s="19">
        <f>CE10+1</f>
        <v>45428</v>
      </c>
      <c r="CG10" s="19">
        <f>CF10+1</f>
        <v>45429</v>
      </c>
      <c r="CH10" s="19">
        <f>CG10+1</f>
        <v>45430</v>
      </c>
      <c r="CI10" s="29">
        <f>CH10+1</f>
        <v>45431</v>
      </c>
      <c r="CJ10" s="28">
        <f>CI10+1</f>
        <v>45432</v>
      </c>
      <c r="CK10" s="19">
        <f>CJ10+1</f>
        <v>45433</v>
      </c>
      <c r="CL10" s="19">
        <f>CK10+1</f>
        <v>45434</v>
      </c>
      <c r="CM10" s="19">
        <f>CL10+1</f>
        <v>45435</v>
      </c>
      <c r="CN10" s="19">
        <f>CM10+1</f>
        <v>45436</v>
      </c>
      <c r="CO10" s="19">
        <f>CN10+1</f>
        <v>45437</v>
      </c>
      <c r="CP10" s="29">
        <f>CO10+1</f>
        <v>45438</v>
      </c>
      <c r="CQ10" s="28">
        <f>CP10+1</f>
        <v>45439</v>
      </c>
      <c r="CR10" s="19">
        <f>CQ10+1</f>
        <v>45440</v>
      </c>
      <c r="CS10" s="19">
        <f>CR10+1</f>
        <v>45441</v>
      </c>
      <c r="CT10" s="19">
        <f>CS10+1</f>
        <v>45442</v>
      </c>
      <c r="CU10" s="19">
        <f>CT10+1</f>
        <v>45443</v>
      </c>
      <c r="CV10" s="19">
        <f>CU10+1</f>
        <v>45444</v>
      </c>
      <c r="CW10" s="29">
        <f>CV10+1</f>
        <v>45445</v>
      </c>
      <c r="CX10" s="28">
        <f>CW10+1</f>
        <v>45446</v>
      </c>
      <c r="CY10" s="19">
        <f>CX10+1</f>
        <v>45447</v>
      </c>
      <c r="CZ10" s="19">
        <f>CY10+1</f>
        <v>45448</v>
      </c>
      <c r="DA10" s="19">
        <f>CZ10+1</f>
        <v>45449</v>
      </c>
      <c r="DB10" s="19">
        <f>DA10+1</f>
        <v>45450</v>
      </c>
      <c r="DC10" s="19">
        <f>DB10+1</f>
        <v>45451</v>
      </c>
      <c r="DD10" s="29">
        <f>DC10+1</f>
        <v>45452</v>
      </c>
      <c r="DE10" s="28">
        <f>DD10+1</f>
        <v>45453</v>
      </c>
      <c r="DF10" s="19">
        <f>DE10+1</f>
        <v>45454</v>
      </c>
      <c r="DG10" s="19">
        <f>DF10+1</f>
        <v>45455</v>
      </c>
      <c r="DH10" s="19">
        <f>DG10+1</f>
        <v>45456</v>
      </c>
      <c r="DI10" s="19">
        <f>DH10+1</f>
        <v>45457</v>
      </c>
      <c r="DJ10" s="19">
        <f>DI10+1</f>
        <v>45458</v>
      </c>
      <c r="DK10" s="29">
        <f>DJ10+1</f>
        <v>45459</v>
      </c>
      <c r="DL10" s="28">
        <f>DK10+1</f>
        <v>45460</v>
      </c>
      <c r="DM10" s="19">
        <f>DL10+1</f>
        <v>45461</v>
      </c>
      <c r="DN10" s="19">
        <f>DM10+1</f>
        <v>45462</v>
      </c>
      <c r="DO10" s="19">
        <f>DN10+1</f>
        <v>45463</v>
      </c>
      <c r="DP10" s="19">
        <f>DO10+1</f>
        <v>45464</v>
      </c>
      <c r="DQ10" s="19">
        <f>DP10+1</f>
        <v>45465</v>
      </c>
      <c r="DR10" s="29">
        <f>DQ10+1</f>
        <v>45466</v>
      </c>
      <c r="DS10" s="28">
        <f>DR10+1</f>
        <v>45467</v>
      </c>
      <c r="DT10" s="19">
        <f>DS10+1</f>
        <v>45468</v>
      </c>
      <c r="DU10" s="19">
        <f>DT10+1</f>
        <v>45469</v>
      </c>
      <c r="DV10" s="19">
        <f>DU10+1</f>
        <v>45470</v>
      </c>
      <c r="DW10" s="19">
        <f>DV10+1</f>
        <v>45471</v>
      </c>
      <c r="DX10" s="19">
        <f>DW10+1</f>
        <v>45472</v>
      </c>
      <c r="DY10" s="29">
        <f>DX10+1</f>
        <v>45473</v>
      </c>
    </row>
    <row r="11" spans="1:129" s="2" customFormat="1" ht="22.5" hidden="1" thickBot="1">
      <c r="A11" s="39" t="s">
        <v>10</v>
      </c>
      <c r="B11" s="39" t="s">
        <v>11</v>
      </c>
      <c r="C11" s="40" t="s">
        <v>12</v>
      </c>
      <c r="D11" s="41" t="s">
        <v>13</v>
      </c>
      <c r="E11" s="42" t="s">
        <v>14</v>
      </c>
      <c r="F11" s="42" t="s">
        <v>15</v>
      </c>
      <c r="G11" s="40" t="s">
        <v>16</v>
      </c>
      <c r="H11" s="40" t="s">
        <v>17</v>
      </c>
      <c r="I11" s="40" t="s">
        <v>18</v>
      </c>
      <c r="J11" s="40"/>
      <c r="K11" s="43" t="str">
        <f t="shared" ref="K11:AP11" si="2">CHOOSE(WEEKDAY(K10,1),"S","M","T","W","T","F","S")</f>
        <v>M</v>
      </c>
      <c r="L11" s="44" t="str">
        <f t="shared" si="2"/>
        <v>T</v>
      </c>
      <c r="M11" s="44" t="str">
        <f t="shared" si="2"/>
        <v>W</v>
      </c>
      <c r="N11" s="44" t="str">
        <f t="shared" si="2"/>
        <v>T</v>
      </c>
      <c r="O11" s="44" t="str">
        <f t="shared" si="2"/>
        <v>F</v>
      </c>
      <c r="P11" s="44" t="str">
        <f t="shared" si="2"/>
        <v>S</v>
      </c>
      <c r="Q11" s="45" t="str">
        <f t="shared" si="2"/>
        <v>S</v>
      </c>
      <c r="R11" s="43" t="str">
        <f t="shared" si="2"/>
        <v>M</v>
      </c>
      <c r="S11" s="44" t="str">
        <f t="shared" si="2"/>
        <v>T</v>
      </c>
      <c r="T11" s="44" t="str">
        <f t="shared" si="2"/>
        <v>W</v>
      </c>
      <c r="U11" s="44" t="str">
        <f t="shared" si="2"/>
        <v>T</v>
      </c>
      <c r="V11" s="44" t="str">
        <f t="shared" si="2"/>
        <v>F</v>
      </c>
      <c r="W11" s="44" t="str">
        <f t="shared" si="2"/>
        <v>S</v>
      </c>
      <c r="X11" s="45" t="str">
        <f t="shared" si="2"/>
        <v>S</v>
      </c>
      <c r="Y11" s="43" t="str">
        <f t="shared" si="2"/>
        <v>M</v>
      </c>
      <c r="Z11" s="44" t="str">
        <f t="shared" si="2"/>
        <v>T</v>
      </c>
      <c r="AA11" s="44" t="str">
        <f t="shared" si="2"/>
        <v>W</v>
      </c>
      <c r="AB11" s="44" t="str">
        <f t="shared" si="2"/>
        <v>T</v>
      </c>
      <c r="AC11" s="44" t="str">
        <f t="shared" si="2"/>
        <v>F</v>
      </c>
      <c r="AD11" s="44" t="str">
        <f t="shared" si="2"/>
        <v>S</v>
      </c>
      <c r="AE11" s="45" t="str">
        <f t="shared" si="2"/>
        <v>S</v>
      </c>
      <c r="AF11" s="43" t="str">
        <f t="shared" si="2"/>
        <v>M</v>
      </c>
      <c r="AG11" s="44" t="str">
        <f t="shared" si="2"/>
        <v>T</v>
      </c>
      <c r="AH11" s="44" t="str">
        <f t="shared" si="2"/>
        <v>W</v>
      </c>
      <c r="AI11" s="44" t="str">
        <f t="shared" si="2"/>
        <v>T</v>
      </c>
      <c r="AJ11" s="44" t="str">
        <f t="shared" si="2"/>
        <v>F</v>
      </c>
      <c r="AK11" s="44" t="str">
        <f t="shared" si="2"/>
        <v>S</v>
      </c>
      <c r="AL11" s="45" t="str">
        <f t="shared" si="2"/>
        <v>S</v>
      </c>
      <c r="AM11" s="43" t="str">
        <f t="shared" si="2"/>
        <v>M</v>
      </c>
      <c r="AN11" s="44" t="str">
        <f t="shared" si="2"/>
        <v>T</v>
      </c>
      <c r="AO11" s="44" t="str">
        <f t="shared" si="2"/>
        <v>W</v>
      </c>
      <c r="AP11" s="44" t="str">
        <f t="shared" si="2"/>
        <v>T</v>
      </c>
      <c r="AQ11" s="44" t="str">
        <f t="shared" ref="AQ11:BN11" si="3">CHOOSE(WEEKDAY(AQ10,1),"S","M","T","W","T","F","S")</f>
        <v>F</v>
      </c>
      <c r="AR11" s="44" t="str">
        <f t="shared" si="3"/>
        <v>S</v>
      </c>
      <c r="AS11" s="45" t="str">
        <f t="shared" si="3"/>
        <v>S</v>
      </c>
      <c r="AT11" s="43" t="str">
        <f t="shared" si="3"/>
        <v>M</v>
      </c>
      <c r="AU11" s="44" t="str">
        <f t="shared" si="3"/>
        <v>T</v>
      </c>
      <c r="AV11" s="44" t="str">
        <f t="shared" si="3"/>
        <v>W</v>
      </c>
      <c r="AW11" s="44" t="str">
        <f t="shared" si="3"/>
        <v>T</v>
      </c>
      <c r="AX11" s="44" t="str">
        <f t="shared" si="3"/>
        <v>F</v>
      </c>
      <c r="AY11" s="44" t="str">
        <f t="shared" si="3"/>
        <v>S</v>
      </c>
      <c r="AZ11" s="45" t="str">
        <f t="shared" si="3"/>
        <v>S</v>
      </c>
      <c r="BA11" s="43" t="str">
        <f t="shared" si="3"/>
        <v>M</v>
      </c>
      <c r="BB11" s="44" t="str">
        <f t="shared" si="3"/>
        <v>T</v>
      </c>
      <c r="BC11" s="44" t="str">
        <f t="shared" si="3"/>
        <v>W</v>
      </c>
      <c r="BD11" s="44" t="str">
        <f t="shared" si="3"/>
        <v>T</v>
      </c>
      <c r="BE11" s="44" t="str">
        <f t="shared" si="3"/>
        <v>F</v>
      </c>
      <c r="BF11" s="44" t="str">
        <f t="shared" si="3"/>
        <v>S</v>
      </c>
      <c r="BG11" s="45" t="str">
        <f t="shared" si="3"/>
        <v>S</v>
      </c>
      <c r="BH11" s="43" t="str">
        <f t="shared" si="3"/>
        <v>M</v>
      </c>
      <c r="BI11" s="44" t="str">
        <f t="shared" si="3"/>
        <v>T</v>
      </c>
      <c r="BJ11" s="44" t="str">
        <f t="shared" si="3"/>
        <v>W</v>
      </c>
      <c r="BK11" s="44" t="str">
        <f t="shared" si="3"/>
        <v>T</v>
      </c>
      <c r="BL11" s="44" t="str">
        <f t="shared" si="3"/>
        <v>F</v>
      </c>
      <c r="BM11" s="44" t="str">
        <f t="shared" si="3"/>
        <v>S</v>
      </c>
      <c r="BN11" s="45" t="str">
        <f>CHOOSE(WEEKDAY(BN10,1),"S","M","T","W","T","F","S")</f>
        <v>S</v>
      </c>
      <c r="BO11" s="43" t="str">
        <f>CHOOSE(WEEKDAY(BO10,1),"S","M","T","W","T","F","S")</f>
        <v>M</v>
      </c>
      <c r="BP11" s="44" t="str">
        <f>CHOOSE(WEEKDAY(BP10,1),"S","M","T","W","T","F","S")</f>
        <v>T</v>
      </c>
      <c r="BQ11" s="44" t="str">
        <f>CHOOSE(WEEKDAY(BQ10,1),"S","M","T","W","T","F","S")</f>
        <v>W</v>
      </c>
      <c r="BR11" s="44" t="str">
        <f>CHOOSE(WEEKDAY(BR10,1),"S","M","T","W","T","F","S")</f>
        <v>T</v>
      </c>
      <c r="BS11" s="44" t="str">
        <f>CHOOSE(WEEKDAY(BS10,1),"S","M","T","W","T","F","S")</f>
        <v>F</v>
      </c>
      <c r="BT11" s="44" t="str">
        <f>CHOOSE(WEEKDAY(BT10,1),"S","M","T","W","T","F","S")</f>
        <v>S</v>
      </c>
      <c r="BU11" s="45" t="str">
        <f>CHOOSE(WEEKDAY(BU10,1),"S","M","T","W","T","F","S")</f>
        <v>S</v>
      </c>
      <c r="BV11" s="43" t="str">
        <f>CHOOSE(WEEKDAY(BV10,1),"S","M","T","W","T","F","S")</f>
        <v>M</v>
      </c>
      <c r="BW11" s="44" t="str">
        <f>CHOOSE(WEEKDAY(BW10,1),"S","M","T","W","T","F","S")</f>
        <v>T</v>
      </c>
      <c r="BX11" s="44" t="str">
        <f>CHOOSE(WEEKDAY(BX10,1),"S","M","T","W","T","F","S")</f>
        <v>W</v>
      </c>
      <c r="BY11" s="44" t="str">
        <f>CHOOSE(WEEKDAY(BY10,1),"S","M","T","W","T","F","S")</f>
        <v>T</v>
      </c>
      <c r="BZ11" s="44" t="str">
        <f>CHOOSE(WEEKDAY(BZ10,1),"S","M","T","W","T","F","S")</f>
        <v>F</v>
      </c>
      <c r="CA11" s="44" t="str">
        <f>CHOOSE(WEEKDAY(CA10,1),"S","M","T","W","T","F","S")</f>
        <v>S</v>
      </c>
      <c r="CB11" s="45" t="str">
        <f>CHOOSE(WEEKDAY(CB10,1),"S","M","T","W","T","F","S")</f>
        <v>S</v>
      </c>
      <c r="CC11" s="43" t="str">
        <f>CHOOSE(WEEKDAY(CC10,1),"S","M","T","W","T","F","S")</f>
        <v>M</v>
      </c>
      <c r="CD11" s="44" t="str">
        <f>CHOOSE(WEEKDAY(CD10,1),"S","M","T","W","T","F","S")</f>
        <v>T</v>
      </c>
      <c r="CE11" s="44" t="str">
        <f>CHOOSE(WEEKDAY(CE10,1),"S","M","T","W","T","F","S")</f>
        <v>W</v>
      </c>
      <c r="CF11" s="44" t="str">
        <f>CHOOSE(WEEKDAY(CF10,1),"S","M","T","W","T","F","S")</f>
        <v>T</v>
      </c>
      <c r="CG11" s="44" t="str">
        <f>CHOOSE(WEEKDAY(CG10,1),"S","M","T","W","T","F","S")</f>
        <v>F</v>
      </c>
      <c r="CH11" s="44" t="str">
        <f>CHOOSE(WEEKDAY(CH10,1),"S","M","T","W","T","F","S")</f>
        <v>S</v>
      </c>
      <c r="CI11" s="45" t="str">
        <f>CHOOSE(WEEKDAY(CI10,1),"S","M","T","W","T","F","S")</f>
        <v>S</v>
      </c>
      <c r="CJ11" s="43" t="str">
        <f>CHOOSE(WEEKDAY(CJ10,1),"S","M","T","W","T","F","S")</f>
        <v>M</v>
      </c>
      <c r="CK11" s="44" t="str">
        <f>CHOOSE(WEEKDAY(CK10,1),"S","M","T","W","T","F","S")</f>
        <v>T</v>
      </c>
      <c r="CL11" s="44" t="str">
        <f>CHOOSE(WEEKDAY(CL10,1),"S","M","T","W","T","F","S")</f>
        <v>W</v>
      </c>
      <c r="CM11" s="44" t="str">
        <f>CHOOSE(WEEKDAY(CM10,1),"S","M","T","W","T","F","S")</f>
        <v>T</v>
      </c>
      <c r="CN11" s="44" t="str">
        <f>CHOOSE(WEEKDAY(CN10,1),"S","M","T","W","T","F","S")</f>
        <v>F</v>
      </c>
      <c r="CO11" s="44" t="str">
        <f>CHOOSE(WEEKDAY(CO10,1),"S","M","T","W","T","F","S")</f>
        <v>S</v>
      </c>
      <c r="CP11" s="45" t="str">
        <f>CHOOSE(WEEKDAY(CP10,1),"S","M","T","W","T","F","S")</f>
        <v>S</v>
      </c>
      <c r="CQ11" s="43" t="str">
        <f>CHOOSE(WEEKDAY(CQ10,1),"S","M","T","W","T","F","S")</f>
        <v>M</v>
      </c>
      <c r="CR11" s="44" t="str">
        <f>CHOOSE(WEEKDAY(CR10,1),"S","M","T","W","T","F","S")</f>
        <v>T</v>
      </c>
      <c r="CS11" s="44" t="str">
        <f>CHOOSE(WEEKDAY(CS10,1),"S","M","T","W","T","F","S")</f>
        <v>W</v>
      </c>
      <c r="CT11" s="44" t="str">
        <f>CHOOSE(WEEKDAY(CT10,1),"S","M","T","W","T","F","S")</f>
        <v>T</v>
      </c>
      <c r="CU11" s="44" t="str">
        <f>CHOOSE(WEEKDAY(CU10,1),"S","M","T","W","T","F","S")</f>
        <v>F</v>
      </c>
      <c r="CV11" s="44" t="str">
        <f>CHOOSE(WEEKDAY(CV10,1),"S","M","T","W","T","F","S")</f>
        <v>S</v>
      </c>
      <c r="CW11" s="45" t="str">
        <f>CHOOSE(WEEKDAY(CW10,1),"S","M","T","W","T","F","S")</f>
        <v>S</v>
      </c>
      <c r="CX11" s="43" t="str">
        <f>CHOOSE(WEEKDAY(CX10,1),"S","M","T","W","T","F","S")</f>
        <v>M</v>
      </c>
      <c r="CY11" s="44" t="str">
        <f>CHOOSE(WEEKDAY(CY10,1),"S","M","T","W","T","F","S")</f>
        <v>T</v>
      </c>
      <c r="CZ11" s="44" t="str">
        <f>CHOOSE(WEEKDAY(CZ10,1),"S","M","T","W","T","F","S")</f>
        <v>W</v>
      </c>
      <c r="DA11" s="44" t="str">
        <f>CHOOSE(WEEKDAY(DA10,1),"S","M","T","W","T","F","S")</f>
        <v>T</v>
      </c>
      <c r="DB11" s="44" t="str">
        <f>CHOOSE(WEEKDAY(DB10,1),"S","M","T","W","T","F","S")</f>
        <v>F</v>
      </c>
      <c r="DC11" s="44" t="str">
        <f>CHOOSE(WEEKDAY(DC10,1),"S","M","T","W","T","F","S")</f>
        <v>S</v>
      </c>
      <c r="DD11" s="45" t="str">
        <f>CHOOSE(WEEKDAY(DD10,1),"S","M","T","W","T","F","S")</f>
        <v>S</v>
      </c>
      <c r="DE11" s="43" t="str">
        <f>CHOOSE(WEEKDAY(DE10,1),"S","M","T","W","T","F","S")</f>
        <v>M</v>
      </c>
      <c r="DF11" s="44" t="str">
        <f>CHOOSE(WEEKDAY(DF10,1),"S","M","T","W","T","F","S")</f>
        <v>T</v>
      </c>
      <c r="DG11" s="44" t="str">
        <f>CHOOSE(WEEKDAY(DG10,1),"S","M","T","W","T","F","S")</f>
        <v>W</v>
      </c>
      <c r="DH11" s="44" t="str">
        <f>CHOOSE(WEEKDAY(DH10,1),"S","M","T","W","T","F","S")</f>
        <v>T</v>
      </c>
      <c r="DI11" s="44" t="str">
        <f>CHOOSE(WEEKDAY(DI10,1),"S","M","T","W","T","F","S")</f>
        <v>F</v>
      </c>
      <c r="DJ11" s="44" t="str">
        <f>CHOOSE(WEEKDAY(DJ10,1),"S","M","T","W","T","F","S")</f>
        <v>S</v>
      </c>
      <c r="DK11" s="45" t="str">
        <f>CHOOSE(WEEKDAY(DK10,1),"S","M","T","W","T","F","S")</f>
        <v>S</v>
      </c>
      <c r="DL11" s="43" t="str">
        <f>CHOOSE(WEEKDAY(DL10,1),"S","M","T","W","T","F","S")</f>
        <v>M</v>
      </c>
      <c r="DM11" s="44" t="str">
        <f>CHOOSE(WEEKDAY(DM10,1),"S","M","T","W","T","F","S")</f>
        <v>T</v>
      </c>
      <c r="DN11" s="44" t="str">
        <f>CHOOSE(WEEKDAY(DN10,1),"S","M","T","W","T","F","S")</f>
        <v>W</v>
      </c>
      <c r="DO11" s="44" t="str">
        <f>CHOOSE(WEEKDAY(DO10,1),"S","M","T","W","T","F","S")</f>
        <v>T</v>
      </c>
      <c r="DP11" s="44" t="str">
        <f>CHOOSE(WEEKDAY(DP10,1),"S","M","T","W","T","F","S")</f>
        <v>F</v>
      </c>
      <c r="DQ11" s="44" t="str">
        <f>CHOOSE(WEEKDAY(DQ10,1),"S","M","T","W","T","F","S")</f>
        <v>S</v>
      </c>
      <c r="DR11" s="45" t="str">
        <f>CHOOSE(WEEKDAY(DR10,1),"S","M","T","W","T","F","S")</f>
        <v>S</v>
      </c>
      <c r="DS11" s="43" t="str">
        <f>CHOOSE(WEEKDAY(DS10,1),"S","M","T","W","T","F","S")</f>
        <v>M</v>
      </c>
      <c r="DT11" s="44" t="str">
        <f>CHOOSE(WEEKDAY(DT10,1),"S","M","T","W","T","F","S")</f>
        <v>T</v>
      </c>
      <c r="DU11" s="44" t="str">
        <f>CHOOSE(WEEKDAY(DU10,1),"S","M","T","W","T","F","S")</f>
        <v>W</v>
      </c>
      <c r="DV11" s="44" t="str">
        <f>CHOOSE(WEEKDAY(DV10,1),"S","M","T","W","T","F","S")</f>
        <v>T</v>
      </c>
      <c r="DW11" s="44" t="str">
        <f>CHOOSE(WEEKDAY(DW10,1),"S","M","T","W","T","F","S")</f>
        <v>F</v>
      </c>
      <c r="DX11" s="44" t="str">
        <f>CHOOSE(WEEKDAY(DX10,1),"S","M","T","W","T","F","S")</f>
        <v>S</v>
      </c>
      <c r="DY11" s="45" t="str">
        <f>CHOOSE(WEEKDAY(DY10,1),"S","M","T","W","T","F","S")</f>
        <v>S</v>
      </c>
    </row>
    <row r="12" spans="1:129" s="9" customFormat="1" ht="18">
      <c r="A12" s="20" t="str">
        <f ca="1">IF(ISERROR(VALUE(SUBSTITUTE(prevWBS,".",""))),"1",IF(ISERROR(FIND("`",SUBSTITUTE(prevWBS,".","`",1))),TEXT(VALUE(prevWBS)+1,"#"),TEXT(VALUE(LEFT(prevWBS,FIND("`",SUBSTITUTE(prevWBS,".","`",1))-1))+1,"#")))</f>
        <v>1</v>
      </c>
      <c r="B12" s="21" t="s">
        <v>19</v>
      </c>
      <c r="C12" s="22"/>
      <c r="D12" s="23"/>
      <c r="E12" s="24"/>
      <c r="F12" s="38" t="str">
        <f>IF(ISBLANK(E12)," - ",IF(G12=0,E12,E12+G12-1))</f>
        <v xml:space="preserve"> - </v>
      </c>
      <c r="G12" s="25"/>
      <c r="H12" s="26"/>
      <c r="I12" s="27" t="str">
        <f t="shared" ref="I12:I35" si="4">IF(OR(F12=0,E12=0)," - ",NETWORKDAYS(E12,F12))</f>
        <v xml:space="preserve"> - </v>
      </c>
      <c r="J12" s="30"/>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row>
    <row r="13" spans="1:129" s="15" customFormat="1" ht="18">
      <c r="A13" s="14" t="str">
        <f t="shared" ref="A13:A17" ca="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46" t="s">
        <v>20</v>
      </c>
      <c r="C13" s="15" t="s">
        <v>21</v>
      </c>
      <c r="D13" s="47"/>
      <c r="E13" s="50">
        <v>45355</v>
      </c>
      <c r="F13" s="51">
        <f>IF(ISBLANK(E13)," - ",IF(G13=0,E13,E13+G13-1))</f>
        <v>45361</v>
      </c>
      <c r="G13" s="16">
        <v>7</v>
      </c>
      <c r="H13" s="17">
        <v>1</v>
      </c>
      <c r="I13" s="18">
        <f t="shared" si="4"/>
        <v>5</v>
      </c>
      <c r="J13" s="31"/>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row>
    <row r="14" spans="1:129" s="15" customFormat="1" ht="18">
      <c r="A14" s="14" t="str">
        <f t="shared" ca="1" si="5"/>
        <v>1.2</v>
      </c>
      <c r="B14" s="15" t="s">
        <v>22</v>
      </c>
      <c r="C14" s="15" t="s">
        <v>21</v>
      </c>
      <c r="D14" s="47"/>
      <c r="E14" s="50">
        <v>45361</v>
      </c>
      <c r="F14" s="51">
        <f>IF(ISBLANK(E14)," - ",IF(G14=0,E14,E14+G14-1))</f>
        <v>45362</v>
      </c>
      <c r="G14" s="16">
        <v>2</v>
      </c>
      <c r="H14" s="17">
        <v>1</v>
      </c>
      <c r="I14" s="18">
        <f t="shared" si="4"/>
        <v>1</v>
      </c>
      <c r="J14" s="31"/>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row>
    <row r="15" spans="1:129" s="15" customFormat="1" ht="18">
      <c r="A15" s="14" t="str">
        <f t="shared" ca="1" si="5"/>
        <v>1.3</v>
      </c>
      <c r="B15" s="15" t="s">
        <v>23</v>
      </c>
      <c r="C15" s="15" t="s">
        <v>21</v>
      </c>
      <c r="D15" s="47"/>
      <c r="E15" s="50">
        <v>45364</v>
      </c>
      <c r="F15" s="51">
        <f t="shared" ref="F15:F34" si="6">IF(ISBLANK(E15)," - ",IF(G15=0,E15,E15+G15-1))</f>
        <v>45367</v>
      </c>
      <c r="G15" s="16">
        <v>4</v>
      </c>
      <c r="H15" s="17">
        <v>1</v>
      </c>
      <c r="I15" s="18">
        <f t="shared" si="4"/>
        <v>3</v>
      </c>
      <c r="J15" s="31"/>
      <c r="K15" s="14"/>
      <c r="L15" s="14"/>
      <c r="M15" s="3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row>
    <row r="16" spans="1:129" s="15" customFormat="1" ht="18">
      <c r="A16" s="14" t="str">
        <f t="shared" ca="1" si="5"/>
        <v>1.4</v>
      </c>
      <c r="B16" s="46" t="s">
        <v>24</v>
      </c>
      <c r="C16" s="15" t="s">
        <v>21</v>
      </c>
      <c r="D16" s="47"/>
      <c r="E16" s="50">
        <v>45368</v>
      </c>
      <c r="F16" s="51">
        <f t="shared" si="6"/>
        <v>45370</v>
      </c>
      <c r="G16" s="16">
        <v>3</v>
      </c>
      <c r="H16" s="17">
        <v>1</v>
      </c>
      <c r="I16" s="18">
        <f t="shared" si="4"/>
        <v>2</v>
      </c>
      <c r="J16" s="31"/>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row>
    <row r="17" spans="1:129" s="15" customFormat="1" ht="18">
      <c r="A17" s="14" t="str">
        <f t="shared" ca="1" si="5"/>
        <v>1.5</v>
      </c>
      <c r="B17" s="46" t="s">
        <v>25</v>
      </c>
      <c r="C17" s="15" t="s">
        <v>21</v>
      </c>
      <c r="D17" s="47"/>
      <c r="E17" s="50">
        <v>45369</v>
      </c>
      <c r="F17" s="51">
        <f>IF(ISBLANK(E17)," - ",IF(G17=0,E17,E17+G17-1))</f>
        <v>45369</v>
      </c>
      <c r="G17" s="16">
        <v>1</v>
      </c>
      <c r="H17" s="17">
        <v>1</v>
      </c>
      <c r="I17" s="18">
        <f t="shared" si="4"/>
        <v>1</v>
      </c>
      <c r="J17" s="31"/>
      <c r="K17" s="14"/>
      <c r="L17" s="14"/>
      <c r="M17" s="14"/>
      <c r="N17" s="14"/>
      <c r="O17" s="14"/>
      <c r="P17" s="14"/>
      <c r="Q17" s="14"/>
      <c r="R17" s="14"/>
      <c r="S17" s="14"/>
      <c r="T17" s="14"/>
      <c r="U17" s="14"/>
      <c r="V17" s="14"/>
      <c r="W17" s="14"/>
      <c r="X17" s="14"/>
      <c r="Y17" s="14"/>
      <c r="Z17" s="14"/>
      <c r="AA17" s="14"/>
      <c r="AB17" s="14"/>
      <c r="AC17" s="14"/>
      <c r="AD17" s="14"/>
      <c r="AE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row>
    <row r="18" spans="1:129" s="15" customFormat="1" ht="18">
      <c r="A18" s="14"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18" s="46" t="s">
        <v>26</v>
      </c>
      <c r="C18" s="15" t="s">
        <v>21</v>
      </c>
      <c r="D18" s="47"/>
      <c r="E18" s="50">
        <v>45372</v>
      </c>
      <c r="F18" s="51">
        <f t="shared" si="6"/>
        <v>45378</v>
      </c>
      <c r="G18" s="16">
        <v>7</v>
      </c>
      <c r="H18" s="17">
        <v>1</v>
      </c>
      <c r="I18" s="18">
        <f t="shared" si="4"/>
        <v>5</v>
      </c>
      <c r="J18" s="31"/>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row>
    <row r="19" spans="1:129" s="15" customFormat="1" ht="18">
      <c r="A19" s="14"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1.7</v>
      </c>
      <c r="B19" s="46" t="s">
        <v>27</v>
      </c>
      <c r="C19" s="15" t="s">
        <v>21</v>
      </c>
      <c r="D19" s="47"/>
      <c r="E19" s="50">
        <v>45369</v>
      </c>
      <c r="F19" s="51">
        <f t="shared" ref="F19" si="7">IF(ISBLANK(E19)," - ",IF(G19=0,E19,E19+G19-1))</f>
        <v>45371</v>
      </c>
      <c r="G19" s="16">
        <v>3</v>
      </c>
      <c r="H19" s="17">
        <v>1</v>
      </c>
      <c r="I19" s="18">
        <f t="shared" ref="I19" si="8">IF(OR(F19=0,E19=0)," - ",NETWORKDAYS(E19,F19))</f>
        <v>3</v>
      </c>
      <c r="J19" s="31"/>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row>
    <row r="20" spans="1:129" s="9" customFormat="1" ht="18">
      <c r="A20" s="7" t="str">
        <f ca="1">IF(ISERROR(VALUE(SUBSTITUTE(prevWBS,".",""))),"1",IF(ISERROR(FIND("`",SUBSTITUTE(prevWBS,".","`",1))),TEXT(VALUE(prevWBS)+1,"#"),TEXT(VALUE(LEFT(prevWBS,FIND("`",SUBSTITUTE(prevWBS,".","`",1))-1))+1,"#")))</f>
        <v>2</v>
      </c>
      <c r="B20" s="8" t="s">
        <v>28</v>
      </c>
      <c r="D20" s="10"/>
      <c r="E20" s="52"/>
      <c r="F20" s="52" t="str">
        <f t="shared" si="6"/>
        <v xml:space="preserve"> - </v>
      </c>
      <c r="G20" s="11"/>
      <c r="H20" s="12"/>
      <c r="I20" s="13" t="str">
        <f t="shared" si="4"/>
        <v xml:space="preserve"> - </v>
      </c>
      <c r="J20" s="32"/>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row>
    <row r="21" spans="1:129" s="15" customFormat="1" ht="18">
      <c r="A21" s="14" t="str">
        <f t="shared" ref="A21:A28" ca="1"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1" s="15" t="s">
        <v>29</v>
      </c>
      <c r="C21" s="15" t="s">
        <v>21</v>
      </c>
      <c r="D21" s="47"/>
      <c r="E21" s="50">
        <v>45374</v>
      </c>
      <c r="F21" s="51">
        <f>IF(ISBLANK(E21)," - ",IF(G21=0,E21,E21+G21-1))</f>
        <v>45376</v>
      </c>
      <c r="G21" s="16">
        <v>3</v>
      </c>
      <c r="H21" s="17">
        <v>1</v>
      </c>
      <c r="I21" s="18">
        <f t="shared" si="4"/>
        <v>1</v>
      </c>
      <c r="J21" s="31"/>
      <c r="K21" s="14"/>
      <c r="L21" s="14"/>
      <c r="M21" s="14"/>
      <c r="N21" s="14"/>
      <c r="O21" s="14"/>
      <c r="P21" s="14"/>
      <c r="Q21" s="14"/>
      <c r="R21" s="14"/>
      <c r="S21" s="14"/>
      <c r="T21" s="14"/>
      <c r="U21" s="14"/>
      <c r="V21" s="14"/>
      <c r="W21" s="14"/>
      <c r="X21" s="14"/>
      <c r="Y21" s="14"/>
      <c r="Z21" s="14"/>
      <c r="AA21" s="14"/>
      <c r="AB21" s="14"/>
      <c r="AC21" s="14"/>
      <c r="AD21" s="14"/>
      <c r="AE21" s="14"/>
      <c r="AF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row>
    <row r="22" spans="1:129" s="15" customFormat="1" ht="18">
      <c r="A22" s="14" t="str">
        <f t="shared" ca="1" si="9"/>
        <v>2.2</v>
      </c>
      <c r="B22" s="15" t="s">
        <v>30</v>
      </c>
      <c r="C22" s="15" t="s">
        <v>21</v>
      </c>
      <c r="D22" s="47"/>
      <c r="E22" s="50">
        <v>45375</v>
      </c>
      <c r="F22" s="51">
        <f t="shared" si="6"/>
        <v>45381</v>
      </c>
      <c r="G22" s="16">
        <v>7</v>
      </c>
      <c r="H22" s="17">
        <v>1</v>
      </c>
      <c r="I22" s="18">
        <f t="shared" si="4"/>
        <v>5</v>
      </c>
      <c r="J22" s="31"/>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row>
    <row r="23" spans="1:129" s="15" customFormat="1" ht="18">
      <c r="A23" s="14" t="str">
        <f t="shared" ca="1" si="9"/>
        <v>2.3</v>
      </c>
      <c r="B23" s="46" t="s">
        <v>31</v>
      </c>
      <c r="C23" s="15" t="s">
        <v>32</v>
      </c>
      <c r="D23" s="47"/>
      <c r="E23" s="50">
        <v>45380</v>
      </c>
      <c r="F23" s="51">
        <f t="shared" si="6"/>
        <v>45385</v>
      </c>
      <c r="G23" s="16">
        <v>6</v>
      </c>
      <c r="H23" s="17">
        <v>1</v>
      </c>
      <c r="I23" s="18">
        <f t="shared" si="4"/>
        <v>4</v>
      </c>
      <c r="J23" s="31"/>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row>
    <row r="24" spans="1:129" s="15" customFormat="1" ht="18">
      <c r="A24" s="14" t="str">
        <f t="shared" ca="1" si="9"/>
        <v>2.4</v>
      </c>
      <c r="B24" s="46" t="s">
        <v>33</v>
      </c>
      <c r="C24" s="15" t="s">
        <v>32</v>
      </c>
      <c r="D24" s="47"/>
      <c r="E24" s="50">
        <v>45384</v>
      </c>
      <c r="F24" s="51">
        <f t="shared" si="6"/>
        <v>45392</v>
      </c>
      <c r="G24" s="16">
        <v>9</v>
      </c>
      <c r="H24" s="17">
        <v>1</v>
      </c>
      <c r="I24" s="18">
        <f t="shared" si="4"/>
        <v>7</v>
      </c>
      <c r="J24" s="31"/>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c r="DX24" s="14"/>
      <c r="DY24" s="14"/>
    </row>
    <row r="25" spans="1:129" s="15" customFormat="1" ht="18">
      <c r="A25" s="14" t="str">
        <f t="shared" ca="1" si="9"/>
        <v>2.5</v>
      </c>
      <c r="B25" s="46" t="s">
        <v>34</v>
      </c>
      <c r="C25" s="15" t="s">
        <v>32</v>
      </c>
      <c r="D25" s="47"/>
      <c r="E25" s="50">
        <v>45393</v>
      </c>
      <c r="F25" s="51">
        <f t="shared" si="6"/>
        <v>45402</v>
      </c>
      <c r="G25" s="16">
        <v>10</v>
      </c>
      <c r="H25" s="17">
        <v>1</v>
      </c>
      <c r="I25" s="18">
        <f t="shared" si="4"/>
        <v>7</v>
      </c>
      <c r="J25" s="31"/>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row>
    <row r="26" spans="1:129" s="15" customFormat="1" ht="18">
      <c r="A26" s="14" t="str">
        <f t="shared" ca="1" si="9"/>
        <v>2.6</v>
      </c>
      <c r="B26" s="46" t="s">
        <v>35</v>
      </c>
      <c r="C26" s="15" t="s">
        <v>32</v>
      </c>
      <c r="D26" s="47"/>
      <c r="E26" s="50">
        <v>45403</v>
      </c>
      <c r="F26" s="51">
        <f t="shared" ref="F26:F28" si="10">IF(ISBLANK(E26)," - ",IF(G26=0,E26,E26+G26-1))</f>
        <v>45410</v>
      </c>
      <c r="G26" s="16">
        <v>8</v>
      </c>
      <c r="H26" s="17">
        <v>1</v>
      </c>
      <c r="I26" s="18">
        <f t="shared" ref="I26:I28" si="11">IF(OR(F26=0,E26=0)," - ",NETWORKDAYS(E26,F26))</f>
        <v>5</v>
      </c>
      <c r="J26" s="31"/>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row>
    <row r="27" spans="1:129" s="15" customFormat="1" ht="18">
      <c r="A27" s="14" t="str">
        <f t="shared" ca="1" si="9"/>
        <v>2.7</v>
      </c>
      <c r="B27" s="46" t="s">
        <v>36</v>
      </c>
      <c r="C27" s="15" t="s">
        <v>32</v>
      </c>
      <c r="D27" s="47"/>
      <c r="E27" s="50">
        <v>45410</v>
      </c>
      <c r="F27" s="51">
        <f t="shared" si="10"/>
        <v>45416</v>
      </c>
      <c r="G27" s="16">
        <v>7</v>
      </c>
      <c r="H27" s="17">
        <v>0.99</v>
      </c>
      <c r="I27" s="18">
        <f t="shared" si="11"/>
        <v>5</v>
      </c>
      <c r="J27" s="31"/>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row>
    <row r="28" spans="1:129" s="15" customFormat="1" ht="18">
      <c r="A28" s="14" t="str">
        <f t="shared" ca="1" si="9"/>
        <v>2.8</v>
      </c>
      <c r="B28" s="15" t="s">
        <v>37</v>
      </c>
      <c r="C28" s="15" t="s">
        <v>21</v>
      </c>
      <c r="D28" s="47"/>
      <c r="E28" s="50">
        <v>45418</v>
      </c>
      <c r="F28" s="51">
        <v>45420</v>
      </c>
      <c r="G28" s="16">
        <v>2</v>
      </c>
      <c r="H28" s="17">
        <v>0.5</v>
      </c>
      <c r="I28" s="18">
        <f t="shared" si="11"/>
        <v>3</v>
      </c>
      <c r="J28" s="31"/>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row>
    <row r="29" spans="1:129" s="9" customFormat="1" ht="18">
      <c r="A29" s="7" t="str">
        <f ca="1">IF(ISERROR(VALUE(SUBSTITUTE(prevWBS,".",""))),"1",IF(ISERROR(FIND("`",SUBSTITUTE(prevWBS,".","`",1))),TEXT(VALUE(prevWBS)+1,"#"),TEXT(VALUE(LEFT(prevWBS,FIND("`",SUBSTITUTE(prevWBS,".","`",1))-1))+1,"#")))</f>
        <v>3</v>
      </c>
      <c r="B29" s="8" t="s">
        <v>38</v>
      </c>
      <c r="D29" s="10"/>
      <c r="E29" s="52"/>
      <c r="F29" s="52" t="str">
        <f t="shared" si="6"/>
        <v xml:space="preserve"> - </v>
      </c>
      <c r="G29" s="11"/>
      <c r="H29" s="12"/>
      <c r="I29" s="13" t="str">
        <f t="shared" si="4"/>
        <v xml:space="preserve"> - </v>
      </c>
      <c r="J29" s="32"/>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row>
    <row r="30" spans="1:129" s="15" customFormat="1" ht="18">
      <c r="A30" s="14"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0" s="46" t="s">
        <v>39</v>
      </c>
      <c r="C30" s="15" t="s">
        <v>21</v>
      </c>
      <c r="D30" s="47"/>
      <c r="E30" s="50">
        <v>45373</v>
      </c>
      <c r="F30" s="51">
        <f t="shared" si="6"/>
        <v>45381</v>
      </c>
      <c r="G30" s="16">
        <v>9</v>
      </c>
      <c r="H30" s="17">
        <v>1</v>
      </c>
      <c r="I30" s="18">
        <f t="shared" si="4"/>
        <v>6</v>
      </c>
      <c r="J30" s="31"/>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row>
    <row r="31" spans="1:129" s="15" customFormat="1" ht="18">
      <c r="A31" s="14"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1" s="15" t="s">
        <v>40</v>
      </c>
      <c r="C31" s="15" t="s">
        <v>41</v>
      </c>
      <c r="D31" s="47"/>
      <c r="E31" s="50">
        <v>45379</v>
      </c>
      <c r="F31" s="51">
        <f t="shared" si="6"/>
        <v>45394</v>
      </c>
      <c r="G31" s="16">
        <v>16</v>
      </c>
      <c r="H31" s="17">
        <v>1</v>
      </c>
      <c r="I31" s="18">
        <f t="shared" si="4"/>
        <v>12</v>
      </c>
      <c r="J31" s="31"/>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row>
    <row r="32" spans="1:129" s="15" customFormat="1" ht="18">
      <c r="A32" s="14"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2" s="46" t="s">
        <v>42</v>
      </c>
      <c r="C32" s="15" t="s">
        <v>41</v>
      </c>
      <c r="D32" s="47"/>
      <c r="E32" s="50">
        <v>45392</v>
      </c>
      <c r="F32" s="51">
        <f>IF(ISBLANK(E32)," - ",IF(G32=0,E32,E32+G32-1))</f>
        <v>45401</v>
      </c>
      <c r="G32" s="16">
        <v>10</v>
      </c>
      <c r="H32" s="56">
        <v>1</v>
      </c>
      <c r="I32" s="18">
        <f>IF(OR(F32=0,E32=0)," - ",NETWORKDAYS(E32,F32))</f>
        <v>8</v>
      </c>
      <c r="J32" s="31"/>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row>
    <row r="33" spans="1:130" s="15" customFormat="1" ht="18">
      <c r="A33" s="14"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3" s="46" t="s">
        <v>43</v>
      </c>
      <c r="C33" s="15" t="s">
        <v>41</v>
      </c>
      <c r="D33" s="47"/>
      <c r="E33" s="50">
        <v>45388</v>
      </c>
      <c r="F33" s="51">
        <f t="shared" si="6"/>
        <v>45429</v>
      </c>
      <c r="G33" s="16">
        <v>42</v>
      </c>
      <c r="H33" s="17">
        <v>0.7</v>
      </c>
      <c r="I33" s="18">
        <f t="shared" si="4"/>
        <v>30</v>
      </c>
      <c r="J33" s="31"/>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c r="DR33" s="14"/>
    </row>
    <row r="34" spans="1:130" s="15" customFormat="1" ht="18">
      <c r="A34" s="14"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4" s="46" t="s">
        <v>44</v>
      </c>
      <c r="C34" s="15" t="s">
        <v>41</v>
      </c>
      <c r="D34" s="47"/>
      <c r="E34" s="50">
        <v>45431</v>
      </c>
      <c r="F34" s="51">
        <f t="shared" si="6"/>
        <v>45438</v>
      </c>
      <c r="G34" s="16">
        <v>8</v>
      </c>
      <c r="H34" s="17">
        <v>0</v>
      </c>
      <c r="I34" s="18">
        <f t="shared" si="4"/>
        <v>5</v>
      </c>
      <c r="J34" s="31"/>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row>
    <row r="35" spans="1:130" s="15" customFormat="1" ht="18">
      <c r="A35" s="14"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35" s="15" t="s">
        <v>45</v>
      </c>
      <c r="C35" s="15" t="s">
        <v>21</v>
      </c>
      <c r="D35" s="47"/>
      <c r="E35" s="50">
        <v>45440</v>
      </c>
      <c r="F35" s="51">
        <f>IF(ISBLANK(E35)," - ",IF(G35=0,E35,E35+G35-1))</f>
        <v>45442</v>
      </c>
      <c r="G35" s="16">
        <v>3</v>
      </c>
      <c r="H35" s="17">
        <v>0</v>
      </c>
      <c r="I35" s="18">
        <f t="shared" si="4"/>
        <v>3</v>
      </c>
      <c r="J35" s="31"/>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row>
    <row r="36" spans="1:130" s="15" customFormat="1" ht="18">
      <c r="A36" s="7" t="str">
        <f ca="1">IF(ISERROR(VALUE(SUBSTITUTE(prevWBS,".",""))),"1",IF(ISERROR(FIND("`",SUBSTITUTE(prevWBS,".","`",1))),TEXT(VALUE(prevWBS)+1,"#"),TEXT(VALUE(LEFT(prevWBS,FIND("`",SUBSTITUTE(prevWBS,".","`",1))-1))+1,"#")))</f>
        <v>4</v>
      </c>
      <c r="B36" s="8" t="s">
        <v>46</v>
      </c>
      <c r="C36" s="15" t="s">
        <v>21</v>
      </c>
      <c r="D36" s="47"/>
      <c r="E36" s="50">
        <v>45446</v>
      </c>
      <c r="F36" s="51">
        <f>IF(ISBLANK(E36)," - ",IF(G36=0,E36,E36+G36-1))</f>
        <v>45460</v>
      </c>
      <c r="G36" s="16">
        <v>15</v>
      </c>
      <c r="H36" s="56">
        <v>0</v>
      </c>
      <c r="I36" s="18">
        <f>IF(OR(F36=0,E36=0)," - ",NETWORKDAYS(E36,F36))</f>
        <v>11</v>
      </c>
      <c r="J36" s="55"/>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14"/>
      <c r="CL36" s="14"/>
      <c r="CM36" s="14"/>
      <c r="CN36" s="14"/>
      <c r="CO36" s="14"/>
      <c r="CP36" s="14"/>
      <c r="CQ36" s="14"/>
      <c r="CR36" s="14"/>
      <c r="CS36" s="14"/>
      <c r="CT36" s="14"/>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row>
    <row r="37" spans="1:130" s="9" customFormat="1" ht="18">
      <c r="A37" s="7" t="str">
        <f ca="1">IF(ISERROR(VALUE(SUBSTITUTE(prevWBS,".",""))),"1",IF(ISERROR(FIND("`",SUBSTITUTE(prevWBS,".","`",1))),TEXT(VALUE(prevWBS)+1,"#"),TEXT(VALUE(LEFT(prevWBS,FIND("`",SUBSTITUTE(prevWBS,".","`",1))-1))+1,"#")))</f>
        <v>5</v>
      </c>
      <c r="B37" s="8" t="s">
        <v>47</v>
      </c>
      <c r="D37" s="10"/>
      <c r="E37" s="52"/>
      <c r="F37" s="52" t="str">
        <f t="shared" ref="F37:F39" si="12">IF(ISBLANK(E37)," - ",IF(G37=0,E37,E37+G37-1))</f>
        <v xml:space="preserve"> - </v>
      </c>
      <c r="G37" s="11"/>
      <c r="H37" s="12"/>
      <c r="I37" s="13" t="str">
        <f t="shared" ref="I37:I39" si="13">IF(OR(F37=0,E37=0)," - ",NETWORKDAYS(E37,F37))</f>
        <v xml:space="preserve"> - </v>
      </c>
      <c r="J37" s="32"/>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row>
    <row r="38" spans="1:130" s="15" customFormat="1" ht="18">
      <c r="A38" s="14"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8" s="46" t="s">
        <v>48</v>
      </c>
      <c r="C38" s="15" t="s">
        <v>21</v>
      </c>
      <c r="D38" s="47"/>
      <c r="E38" s="50">
        <v>45399</v>
      </c>
      <c r="F38" s="51">
        <f t="shared" si="12"/>
        <v>45468</v>
      </c>
      <c r="G38" s="16">
        <v>70</v>
      </c>
      <c r="H38" s="17">
        <v>0.3</v>
      </c>
      <c r="I38" s="18">
        <f t="shared" si="13"/>
        <v>50</v>
      </c>
      <c r="J38" s="31"/>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14"/>
      <c r="CL38" s="14"/>
      <c r="CM38" s="14"/>
      <c r="CN38" s="14"/>
      <c r="CO38" s="14"/>
      <c r="CP38" s="14"/>
      <c r="CQ38" s="14"/>
      <c r="CR38" s="14"/>
      <c r="CS38" s="14"/>
      <c r="CT38" s="14"/>
      <c r="CU38" s="14"/>
      <c r="CV38" s="14"/>
      <c r="CW38" s="14"/>
      <c r="CX38" s="14"/>
      <c r="CY38" s="14"/>
      <c r="CZ38" s="14"/>
      <c r="DA38" s="14"/>
      <c r="DB38" s="14"/>
      <c r="DC38" s="14"/>
      <c r="DD38" s="14"/>
      <c r="DE38" s="14"/>
      <c r="DF38" s="14"/>
      <c r="DG38" s="14"/>
      <c r="DH38" s="14"/>
      <c r="DI38" s="14"/>
      <c r="DJ38" s="14"/>
      <c r="DK38" s="14"/>
      <c r="DL38" s="14"/>
      <c r="DM38" s="14"/>
      <c r="DN38" s="14"/>
      <c r="DO38" s="14"/>
      <c r="DP38" s="14"/>
      <c r="DQ38" s="14"/>
      <c r="DR38" s="14"/>
      <c r="DS38" s="14"/>
      <c r="DT38" s="14"/>
      <c r="DU38" s="14"/>
      <c r="DV38" s="14"/>
      <c r="DW38" s="14"/>
      <c r="DX38" s="14"/>
      <c r="DY38" s="14"/>
      <c r="DZ38" s="14"/>
    </row>
    <row r="39" spans="1:130" s="15" customFormat="1" ht="18">
      <c r="A39" s="14" t="str">
        <f ca="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9" s="46" t="s">
        <v>49</v>
      </c>
      <c r="C39" s="15" t="s">
        <v>21</v>
      </c>
      <c r="D39" s="47"/>
      <c r="E39" s="50">
        <v>45458</v>
      </c>
      <c r="F39" s="51">
        <f t="shared" si="12"/>
        <v>45465</v>
      </c>
      <c r="G39" s="16">
        <v>8</v>
      </c>
      <c r="H39" s="17">
        <v>0</v>
      </c>
      <c r="I39" s="18">
        <v>2</v>
      </c>
      <c r="J39" s="31"/>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row>
    <row r="40" spans="1:130">
      <c r="A40" s="14"/>
    </row>
  </sheetData>
  <sheetProtection formatCells="0" formatColumns="0" formatRows="0" insertRows="0" deleteRows="0"/>
  <mergeCells count="36">
    <mergeCell ref="K1:AE1"/>
    <mergeCell ref="R8:X8"/>
    <mergeCell ref="K8:Q8"/>
    <mergeCell ref="C8:E8"/>
    <mergeCell ref="R9:X9"/>
    <mergeCell ref="K9:Q9"/>
    <mergeCell ref="Y8:AE8"/>
    <mergeCell ref="Y9:AE9"/>
    <mergeCell ref="AF8:AL8"/>
    <mergeCell ref="AF9:AL9"/>
    <mergeCell ref="BH8:BN8"/>
    <mergeCell ref="BH9:BN9"/>
    <mergeCell ref="AM9:AS9"/>
    <mergeCell ref="AT8:AZ8"/>
    <mergeCell ref="AT9:AZ9"/>
    <mergeCell ref="AM8:AS8"/>
    <mergeCell ref="BA8:BG8"/>
    <mergeCell ref="BA9:BG9"/>
    <mergeCell ref="BO8:BU8"/>
    <mergeCell ref="BO9:BU9"/>
    <mergeCell ref="BV8:CB8"/>
    <mergeCell ref="BV9:CB9"/>
    <mergeCell ref="CC8:CI8"/>
    <mergeCell ref="CC9:CI9"/>
    <mergeCell ref="CJ8:CP8"/>
    <mergeCell ref="CJ9:CP9"/>
    <mergeCell ref="CQ8:CW8"/>
    <mergeCell ref="CQ9:CW9"/>
    <mergeCell ref="CX8:DD8"/>
    <mergeCell ref="CX9:DD9"/>
    <mergeCell ref="DE8:DK8"/>
    <mergeCell ref="DE9:DK9"/>
    <mergeCell ref="DL8:DR8"/>
    <mergeCell ref="DL9:DR9"/>
    <mergeCell ref="DS8:DY8"/>
    <mergeCell ref="DS9:DY9"/>
  </mergeCells>
  <phoneticPr fontId="3" type="noConversion"/>
  <conditionalFormatting sqref="H12:H39">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12:BN16 K17:AE17 AG17:BN17 K18:BN20 K21:AF21 K29:BN29 K37:BN37 K38:DZ39 AI21:DY21 K22:DY28 K30:DR36">
    <cfRule type="expression" dxfId="16" priority="48">
      <formula>AND($E12&lt;=K$10,ROUNDDOWN(($F12-$E12+1)*$H12,0)+$E12-1&gt;=K$10)</formula>
    </cfRule>
    <cfRule type="expression" dxfId="15" priority="49">
      <formula>AND(NOT(ISBLANK($E12)),$E12&lt;=K$10,$F12&gt;=K$10)</formula>
    </cfRule>
  </conditionalFormatting>
  <conditionalFormatting sqref="K10:DY11">
    <cfRule type="expression" dxfId="14" priority="45">
      <formula>K$10=TODAY()</formula>
    </cfRule>
  </conditionalFormatting>
  <conditionalFormatting sqref="AH21">
    <cfRule type="expression" dxfId="13" priority="51">
      <formula>AG$10=TODAY()</formula>
    </cfRule>
    <cfRule type="expression" dxfId="12" priority="60">
      <formula>AND($E21&lt;=AG$10,ROUNDDOWN(($F21-$E21+1)*$H21,0)+$E21-1&gt;=AG$10)</formula>
    </cfRule>
    <cfRule type="expression" dxfId="11" priority="61">
      <formula>AND(NOT(ISBLANK($E21)),$E21&lt;=AG$10,$F21&gt;=AG$10)</formula>
    </cfRule>
  </conditionalFormatting>
  <conditionalFormatting sqref="BO10:DY11 K10:BN16 K17:AE17 AG17:BN17 K18:BN20 K21:AF21 K29:BN29 K37:BN37 K38:DZ39 AI21:DY21 K22:DY28 K30:DR36">
    <cfRule type="expression" dxfId="10" priority="8">
      <formula>K$10=TODAY()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8" xr:uid="{00000000-0002-0000-0000-000000000000}"/>
  </dataValidations>
  <pageMargins left="0.25" right="0.25" top="0.5" bottom="0.5" header="0.5" footer="0.25"/>
  <pageSetup scale="63" fitToHeight="0" orientation="landscape" r:id="rId1"/>
  <headerFooter alignWithMargins="0"/>
  <ignoredErrors>
    <ignoredError sqref="H13 E20 G20:H20 G29:H29 H34" unlockedFormula="1"/>
    <ignoredError sqref="A29 A20" formula="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H12:H39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883A-12DC-4B80-A083-E7105A6F4E02}">
  <dimension ref="A1:P68"/>
  <sheetViews>
    <sheetView tabSelected="1" topLeftCell="A50" workbookViewId="0">
      <selection activeCell="B63" sqref="B63"/>
    </sheetView>
  </sheetViews>
  <sheetFormatPr defaultRowHeight="12.75"/>
  <cols>
    <col min="1" max="1" width="45.42578125" bestFit="1" customWidth="1"/>
    <col min="2" max="2" width="106.5703125" customWidth="1"/>
    <col min="3" max="3" width="17.28515625" customWidth="1"/>
  </cols>
  <sheetData>
    <row r="1" spans="1:16">
      <c r="A1" s="63" t="s">
        <v>50</v>
      </c>
      <c r="B1" s="61" t="s">
        <v>51</v>
      </c>
      <c r="C1" s="61"/>
      <c r="D1" s="61"/>
      <c r="E1" s="61"/>
      <c r="F1" s="61"/>
      <c r="G1" s="61"/>
      <c r="H1" s="61"/>
      <c r="I1" s="61"/>
      <c r="J1" s="61"/>
      <c r="K1" s="61"/>
      <c r="L1" s="61"/>
      <c r="M1" s="61"/>
      <c r="N1" s="61"/>
      <c r="O1" s="61"/>
    </row>
    <row r="2" spans="1:16">
      <c r="A2" t="s">
        <v>52</v>
      </c>
      <c r="B2" t="s">
        <v>53</v>
      </c>
      <c r="C2" t="s">
        <v>54</v>
      </c>
    </row>
    <row r="3" spans="1:16">
      <c r="A3" t="s">
        <v>55</v>
      </c>
      <c r="B3" t="s">
        <v>56</v>
      </c>
      <c r="C3" t="s">
        <v>57</v>
      </c>
      <c r="O3" s="62"/>
    </row>
    <row r="4" spans="1:16">
      <c r="A4" t="s">
        <v>52</v>
      </c>
      <c r="B4" t="s">
        <v>53</v>
      </c>
      <c r="C4" t="s">
        <v>58</v>
      </c>
    </row>
    <row r="5" spans="1:16">
      <c r="A5" t="s">
        <v>59</v>
      </c>
      <c r="B5" s="64" t="s">
        <v>60</v>
      </c>
      <c r="C5" s="64" t="s">
        <v>61</v>
      </c>
      <c r="D5" s="64"/>
      <c r="E5" s="64"/>
      <c r="F5" s="64"/>
      <c r="G5" s="64"/>
      <c r="H5" s="64"/>
      <c r="I5" s="64"/>
      <c r="J5" s="64"/>
      <c r="K5" s="64"/>
      <c r="L5" s="64"/>
      <c r="M5" s="64"/>
      <c r="N5" s="64"/>
      <c r="O5" s="64"/>
    </row>
    <row r="6" spans="1:16">
      <c r="A6" t="s">
        <v>55</v>
      </c>
      <c r="B6" t="s">
        <v>53</v>
      </c>
      <c r="C6" t="s">
        <v>62</v>
      </c>
    </row>
    <row r="8" spans="1:16">
      <c r="A8" s="66" t="s">
        <v>63</v>
      </c>
      <c r="B8" s="67" t="s">
        <v>51</v>
      </c>
      <c r="C8" s="61" t="s">
        <v>64</v>
      </c>
      <c r="D8" s="61"/>
      <c r="E8" s="61"/>
      <c r="F8" s="61"/>
      <c r="G8" s="61"/>
      <c r="H8" s="61"/>
      <c r="I8" s="61"/>
      <c r="J8" s="61"/>
      <c r="K8" s="61"/>
      <c r="L8" s="61"/>
    </row>
    <row r="9" spans="1:16">
      <c r="A9" s="68" t="s">
        <v>52</v>
      </c>
      <c r="B9" s="69" t="s">
        <v>65</v>
      </c>
      <c r="C9" s="79" t="s">
        <v>66</v>
      </c>
      <c r="D9" s="79"/>
      <c r="E9" s="79"/>
      <c r="F9" s="80"/>
      <c r="G9" s="76"/>
      <c r="H9" s="76"/>
      <c r="I9" s="76"/>
      <c r="J9" s="76"/>
      <c r="K9" s="76"/>
      <c r="L9" s="81"/>
    </row>
    <row r="10" spans="1:16">
      <c r="A10" s="68" t="s">
        <v>67</v>
      </c>
      <c r="B10" s="71" t="s">
        <v>68</v>
      </c>
      <c r="C10" s="74" t="s">
        <v>69</v>
      </c>
      <c r="D10" s="74"/>
      <c r="E10" s="74"/>
      <c r="F10" s="74"/>
      <c r="G10" s="74"/>
      <c r="H10" s="74"/>
      <c r="I10" s="74"/>
      <c r="J10" s="74"/>
      <c r="K10" s="74"/>
      <c r="L10" s="74"/>
    </row>
    <row r="11" spans="1:16" ht="24">
      <c r="A11" s="68" t="s">
        <v>59</v>
      </c>
      <c r="B11" s="69" t="s">
        <v>70</v>
      </c>
      <c r="C11" s="70" t="s">
        <v>71</v>
      </c>
      <c r="D11" s="73"/>
      <c r="E11" s="77"/>
      <c r="F11" s="77"/>
      <c r="G11" s="77"/>
      <c r="H11" s="77"/>
      <c r="I11" s="76"/>
      <c r="J11" s="76"/>
      <c r="K11" s="76"/>
      <c r="L11" s="81"/>
    </row>
    <row r="12" spans="1:16">
      <c r="A12" s="68" t="s">
        <v>55</v>
      </c>
      <c r="B12" s="72" t="s">
        <v>53</v>
      </c>
      <c r="C12" s="75" t="s">
        <v>72</v>
      </c>
      <c r="D12" s="75"/>
      <c r="E12" s="75"/>
      <c r="F12" s="75"/>
      <c r="G12" s="75"/>
      <c r="H12" s="82"/>
      <c r="I12" s="83"/>
      <c r="J12" s="83"/>
      <c r="K12" s="83"/>
      <c r="L12" s="78"/>
    </row>
    <row r="15" spans="1:16">
      <c r="A15" s="63" t="s">
        <v>73</v>
      </c>
      <c r="B15" s="61" t="s">
        <v>74</v>
      </c>
      <c r="C15" s="61" t="s">
        <v>64</v>
      </c>
      <c r="D15" s="61"/>
      <c r="E15" s="61"/>
      <c r="F15" s="61"/>
      <c r="G15" s="61"/>
      <c r="H15" s="61"/>
      <c r="I15" s="61"/>
      <c r="J15" s="61"/>
      <c r="K15" s="61"/>
      <c r="L15" s="61"/>
      <c r="M15" s="61"/>
      <c r="N15" s="61"/>
      <c r="O15" s="61"/>
      <c r="P15" s="61"/>
    </row>
    <row r="16" spans="1:16">
      <c r="A16" t="s">
        <v>59</v>
      </c>
      <c r="B16" s="70" t="s">
        <v>53</v>
      </c>
      <c r="C16" s="70" t="s">
        <v>75</v>
      </c>
      <c r="D16" s="70"/>
      <c r="E16" s="70"/>
      <c r="F16" s="70"/>
      <c r="G16" s="79"/>
      <c r="H16" s="79"/>
      <c r="I16" s="79"/>
      <c r="J16" s="79"/>
      <c r="K16" s="79"/>
      <c r="L16" s="79"/>
      <c r="M16" s="79"/>
      <c r="N16" s="79"/>
      <c r="O16" s="79"/>
      <c r="P16" s="79"/>
    </row>
    <row r="17" spans="1:16" ht="15">
      <c r="A17" t="s">
        <v>59</v>
      </c>
      <c r="B17" s="70" t="s">
        <v>53</v>
      </c>
      <c r="C17" s="84" t="s">
        <v>76</v>
      </c>
      <c r="D17" s="70"/>
      <c r="E17" s="70"/>
      <c r="F17" s="73"/>
      <c r="G17" s="77"/>
      <c r="H17" s="77"/>
      <c r="I17" s="77"/>
      <c r="J17" s="77"/>
      <c r="K17" s="77"/>
      <c r="L17" s="77"/>
      <c r="M17" s="77"/>
      <c r="N17" s="77"/>
      <c r="O17" s="77"/>
      <c r="P17" s="77"/>
    </row>
    <row r="18" spans="1:16">
      <c r="A18" t="s">
        <v>59</v>
      </c>
      <c r="B18" s="85" t="s">
        <v>77</v>
      </c>
      <c r="C18" s="85" t="s">
        <v>78</v>
      </c>
      <c r="D18" s="85"/>
      <c r="E18" s="74"/>
      <c r="F18" s="91"/>
      <c r="G18" s="88"/>
      <c r="H18" s="89"/>
      <c r="I18" s="89"/>
      <c r="J18" s="89"/>
      <c r="K18" s="89"/>
      <c r="L18" s="89"/>
      <c r="M18" s="89"/>
      <c r="N18" s="89"/>
      <c r="O18" s="89"/>
      <c r="P18" s="90"/>
    </row>
    <row r="19" spans="1:16">
      <c r="A19" t="s">
        <v>79</v>
      </c>
      <c r="B19" s="70" t="s">
        <v>53</v>
      </c>
      <c r="C19" s="70" t="s">
        <v>80</v>
      </c>
      <c r="D19" s="73"/>
      <c r="E19" s="77"/>
      <c r="F19" s="77"/>
      <c r="G19" s="77"/>
      <c r="H19" s="86"/>
      <c r="I19" s="86"/>
      <c r="J19" s="86"/>
      <c r="K19" s="86"/>
      <c r="L19" s="86"/>
      <c r="M19" s="86"/>
      <c r="N19" s="86"/>
      <c r="O19" s="86"/>
      <c r="P19" s="87"/>
    </row>
    <row r="23" spans="1:16">
      <c r="A23" s="65" t="s">
        <v>81</v>
      </c>
      <c r="B23" s="61" t="s">
        <v>51</v>
      </c>
    </row>
    <row r="24" spans="1:16">
      <c r="A24" t="s">
        <v>59</v>
      </c>
      <c r="B24" t="s">
        <v>68</v>
      </c>
      <c r="C24" t="s">
        <v>82</v>
      </c>
    </row>
    <row r="25" spans="1:16">
      <c r="C25" t="s">
        <v>83</v>
      </c>
    </row>
    <row r="26" spans="1:16">
      <c r="A26" t="s">
        <v>21</v>
      </c>
      <c r="B26" s="70" t="s">
        <v>53</v>
      </c>
      <c r="C26" t="s">
        <v>84</v>
      </c>
    </row>
    <row r="27" spans="1:16">
      <c r="A27" t="s">
        <v>79</v>
      </c>
      <c r="B27" s="70" t="s">
        <v>53</v>
      </c>
      <c r="C27" t="s">
        <v>85</v>
      </c>
    </row>
    <row r="28" spans="1:16">
      <c r="A28" t="s">
        <v>59</v>
      </c>
      <c r="B28" s="70" t="s">
        <v>53</v>
      </c>
      <c r="C28" t="s">
        <v>86</v>
      </c>
    </row>
    <row r="29" spans="1:16">
      <c r="A29" t="s">
        <v>79</v>
      </c>
      <c r="B29" s="70" t="s">
        <v>53</v>
      </c>
      <c r="C29" t="s">
        <v>87</v>
      </c>
    </row>
    <row r="30" spans="1:16">
      <c r="A30" t="s">
        <v>52</v>
      </c>
      <c r="B30" s="70" t="s">
        <v>53</v>
      </c>
      <c r="C30" t="s">
        <v>88</v>
      </c>
    </row>
    <row r="31" spans="1:16">
      <c r="A31" t="s">
        <v>59</v>
      </c>
      <c r="B31" s="70" t="s">
        <v>53</v>
      </c>
      <c r="C31" t="s">
        <v>89</v>
      </c>
    </row>
    <row r="32" spans="1:16">
      <c r="A32" t="s">
        <v>21</v>
      </c>
      <c r="B32" s="70" t="s">
        <v>53</v>
      </c>
      <c r="C32" t="s">
        <v>90</v>
      </c>
    </row>
    <row r="33" spans="1:3">
      <c r="A33" t="s">
        <v>55</v>
      </c>
      <c r="B33" s="70" t="s">
        <v>53</v>
      </c>
      <c r="C33" t="s">
        <v>91</v>
      </c>
    </row>
    <row r="34" spans="1:3">
      <c r="A34" t="s">
        <v>55</v>
      </c>
      <c r="B34" s="70" t="s">
        <v>53</v>
      </c>
      <c r="C34" t="s">
        <v>92</v>
      </c>
    </row>
    <row r="35" spans="1:3">
      <c r="A35" t="s">
        <v>21</v>
      </c>
      <c r="B35" s="70" t="s">
        <v>53</v>
      </c>
      <c r="C35" t="s">
        <v>93</v>
      </c>
    </row>
    <row r="36" spans="1:3">
      <c r="A36" t="s">
        <v>21</v>
      </c>
      <c r="B36" s="70" t="s">
        <v>53</v>
      </c>
      <c r="C36" t="s">
        <v>94</v>
      </c>
    </row>
    <row r="37" spans="1:3">
      <c r="A37" t="s">
        <v>55</v>
      </c>
      <c r="B37" s="70" t="s">
        <v>53</v>
      </c>
      <c r="C37" t="s">
        <v>95</v>
      </c>
    </row>
    <row r="38" spans="1:3">
      <c r="A38" t="s">
        <v>21</v>
      </c>
      <c r="B38" s="70" t="s">
        <v>53</v>
      </c>
      <c r="C38" t="s">
        <v>96</v>
      </c>
    </row>
    <row r="45" spans="1:3">
      <c r="B45" t="s">
        <v>97</v>
      </c>
    </row>
    <row r="46" spans="1:3">
      <c r="B46" t="s">
        <v>98</v>
      </c>
    </row>
    <row r="47" spans="1:3">
      <c r="B47" t="s">
        <v>99</v>
      </c>
    </row>
    <row r="50" spans="1:3">
      <c r="A50" s="65" t="s">
        <v>100</v>
      </c>
      <c r="B50" s="92" t="s">
        <v>64</v>
      </c>
      <c r="C50" s="92" t="s">
        <v>74</v>
      </c>
    </row>
    <row r="51" spans="1:3">
      <c r="A51" t="s">
        <v>101</v>
      </c>
      <c r="B51" s="94" t="s">
        <v>102</v>
      </c>
      <c r="C51" s="94" t="s">
        <v>103</v>
      </c>
    </row>
    <row r="52" spans="1:3">
      <c r="A52" t="s">
        <v>55</v>
      </c>
      <c r="B52" s="70" t="s">
        <v>104</v>
      </c>
      <c r="C52" s="93" t="s">
        <v>105</v>
      </c>
    </row>
    <row r="53" spans="1:3">
      <c r="A53" t="s">
        <v>59</v>
      </c>
      <c r="B53" s="70" t="s">
        <v>106</v>
      </c>
      <c r="C53" s="93" t="s">
        <v>105</v>
      </c>
    </row>
    <row r="54" spans="1:3">
      <c r="A54" t="s">
        <v>59</v>
      </c>
      <c r="B54" s="70" t="s">
        <v>107</v>
      </c>
      <c r="C54" s="93" t="s">
        <v>105</v>
      </c>
    </row>
    <row r="55" spans="1:3">
      <c r="A55" t="s">
        <v>108</v>
      </c>
      <c r="B55" s="94" t="s">
        <v>109</v>
      </c>
      <c r="C55" s="94" t="s">
        <v>110</v>
      </c>
    </row>
    <row r="59" spans="1:3">
      <c r="A59" s="65" t="s">
        <v>111</v>
      </c>
      <c r="B59" s="92" t="s">
        <v>64</v>
      </c>
      <c r="C59" s="92" t="s">
        <v>74</v>
      </c>
    </row>
    <row r="60" spans="1:3">
      <c r="A60" t="s">
        <v>112</v>
      </c>
      <c r="B60" t="s">
        <v>113</v>
      </c>
    </row>
    <row r="61" spans="1:3">
      <c r="A61" t="s">
        <v>112</v>
      </c>
      <c r="B61" t="s">
        <v>114</v>
      </c>
    </row>
    <row r="62" spans="1:3">
      <c r="A62" t="s">
        <v>55</v>
      </c>
      <c r="B62" t="s">
        <v>115</v>
      </c>
    </row>
    <row r="63" spans="1:3">
      <c r="A63" t="s">
        <v>55</v>
      </c>
      <c r="B63" t="s">
        <v>116</v>
      </c>
    </row>
    <row r="64" spans="1:3">
      <c r="A64" t="s">
        <v>117</v>
      </c>
      <c r="B64" t="s">
        <v>118</v>
      </c>
    </row>
    <row r="65" spans="1:3">
      <c r="A65" t="s">
        <v>108</v>
      </c>
      <c r="B65" t="s">
        <v>119</v>
      </c>
    </row>
    <row r="66" spans="1:3">
      <c r="A66" t="s">
        <v>101</v>
      </c>
      <c r="B66" s="93" t="s">
        <v>120</v>
      </c>
      <c r="C66" s="93" t="s">
        <v>105</v>
      </c>
    </row>
    <row r="67" spans="1:3">
      <c r="B67" t="s">
        <v>121</v>
      </c>
    </row>
    <row r="68" spans="1:3">
      <c r="B68" t="s">
        <v>122</v>
      </c>
    </row>
  </sheetData>
  <conditionalFormatting sqref="B2:N6">
    <cfRule type="expression" dxfId="9" priority="11">
      <formula>$B2="TAK"</formula>
    </cfRule>
  </conditionalFormatting>
  <conditionalFormatting sqref="B2:N6">
    <cfRule type="expression" dxfId="8" priority="10">
      <formula>$B2="NIE"</formula>
    </cfRule>
  </conditionalFormatting>
  <conditionalFormatting sqref="B9:K12">
    <cfRule type="expression" dxfId="7" priority="9">
      <formula>$B9="NIE"</formula>
    </cfRule>
  </conditionalFormatting>
  <conditionalFormatting sqref="B9:K12">
    <cfRule type="expression" dxfId="6" priority="8">
      <formula>$B9="TAK"</formula>
    </cfRule>
  </conditionalFormatting>
  <conditionalFormatting sqref="O2">
    <cfRule type="expression" dxfId="5" priority="6">
      <formula>$B2="TAK"</formula>
    </cfRule>
  </conditionalFormatting>
  <conditionalFormatting sqref="O2">
    <cfRule type="expression" dxfId="4" priority="5">
      <formula>$B2="NIE"</formula>
    </cfRule>
  </conditionalFormatting>
  <conditionalFormatting sqref="O4">
    <cfRule type="expression" dxfId="3" priority="4">
      <formula>$B4="TAK"</formula>
    </cfRule>
  </conditionalFormatting>
  <conditionalFormatting sqref="O4">
    <cfRule type="expression" dxfId="2" priority="3">
      <formula>$B4="NIE"</formula>
    </cfRule>
  </conditionalFormatting>
  <conditionalFormatting sqref="O6">
    <cfRule type="expression" dxfId="1" priority="2">
      <formula>$B6="TAK"</formula>
    </cfRule>
  </conditionalFormatting>
  <conditionalFormatting sqref="O6">
    <cfRule type="expression" dxfId="0" priority="1">
      <formula>$B6="NIE"</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d722703-5359-4be4-b2f5-d662d560d1d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70BB43D27E8DD44AB3649F0CCD7C1DF6" ma:contentTypeVersion="15" ma:contentTypeDescription="Utwórz nowy dokument." ma:contentTypeScope="" ma:versionID="9983c5996c0f32bc47534e1574b9b8f5">
  <xsd:schema xmlns:xsd="http://www.w3.org/2001/XMLSchema" xmlns:xs="http://www.w3.org/2001/XMLSchema" xmlns:p="http://schemas.microsoft.com/office/2006/metadata/properties" xmlns:ns3="81528ee7-8192-4329-a69c-c72fb40adb87" xmlns:ns4="fd722703-5359-4be4-b2f5-d662d560d1d4" targetNamespace="http://schemas.microsoft.com/office/2006/metadata/properties" ma:root="true" ma:fieldsID="72aedf4dd5f8bcd730ddafd33c3a9651" ns3:_="" ns4:_="">
    <xsd:import namespace="81528ee7-8192-4329-a69c-c72fb40adb87"/>
    <xsd:import namespace="fd722703-5359-4be4-b2f5-d662d560d1d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_activity" minOccurs="0"/>
                <xsd:element ref="ns4:MediaServiceSearchProperties" minOccurs="0"/>
                <xsd:element ref="ns4:MediaLengthInSeconds" minOccurs="0"/>
                <xsd:element ref="ns4:MediaServiceDateTaken" minOccurs="0"/>
                <xsd:element ref="ns4:MediaServiceObjectDetectorVersions" minOccurs="0"/>
                <xsd:element ref="ns4: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528ee7-8192-4329-a69c-c72fb40adb87" elementFormDefault="qualified">
    <xsd:import namespace="http://schemas.microsoft.com/office/2006/documentManagement/types"/>
    <xsd:import namespace="http://schemas.microsoft.com/office/infopath/2007/PartnerControls"/>
    <xsd:element name="SharedWithUsers" ma:index="8" nillable="true" ma:displayName="Udostępniani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Udostępnione dla — szczegóły" ma:internalName="SharedWithDetails" ma:readOnly="true">
      <xsd:simpleType>
        <xsd:restriction base="dms:Note">
          <xsd:maxLength value="255"/>
        </xsd:restriction>
      </xsd:simpleType>
    </xsd:element>
    <xsd:element name="SharingHintHash" ma:index="10" nillable="true" ma:displayName="Skrót wskazówki dotyczącej udostępniania"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722703-5359-4be4-b2f5-d662d560d1d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activity" ma:index="17" nillable="true" ma:displayName="_activity" ma:hidden="true" ma:internalName="_activity">
      <xsd:simpleType>
        <xsd:restriction base="dms:Note"/>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LengthInSeconds" ma:index="19" nillable="true" ma:displayName="MediaLengthInSeconds" ma:hidden="true" ma:internalName="MediaLengthInSeconds" ma:readOnly="true">
      <xsd:simpleType>
        <xsd:restriction base="dms:Unknow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ystemTags" ma:index="22" nillable="true" ma:displayName="MediaServiceSystemTags" ma:hidden="true" ma:internalName="MediaServiceSystemTag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0A4C7A-81F6-40A7-90D0-B181EE65C0FD}"/>
</file>

<file path=customXml/itemProps2.xml><?xml version="1.0" encoding="utf-8"?>
<ds:datastoreItem xmlns:ds="http://schemas.openxmlformats.org/officeDocument/2006/customXml" ds:itemID="{D40D3A70-5CC3-4149-A0A8-FDAB8E26D188}"/>
</file>

<file path=customXml/itemProps3.xml><?xml version="1.0" encoding="utf-8"?>
<ds:datastoreItem xmlns:ds="http://schemas.openxmlformats.org/officeDocument/2006/customXml" ds:itemID="{D2AAD3FD-CBC4-434A-A19C-87908E81232B}"/>
</file>

<file path=docProps/app.xml><?xml version="1.0" encoding="utf-8"?>
<Properties xmlns="http://schemas.openxmlformats.org/officeDocument/2006/extended-properties" xmlns:vt="http://schemas.openxmlformats.org/officeDocument/2006/docPropsVTypes">
  <Application>Microsoft Excel Online</Application>
  <Manager/>
  <Company>Vertex42 LLC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subject/>
  <dc:creator>PD</dc:creator>
  <cp:keywords/>
  <dc:description>(c) 2006-2018 Vertex42 LLC. All Rights Reserved.</dc:description>
  <cp:lastModifiedBy/>
  <cp:revision/>
  <dcterms:created xsi:type="dcterms:W3CDTF">2010-06-09T16:05:03Z</dcterms:created>
  <dcterms:modified xsi:type="dcterms:W3CDTF">2024-06-11T14:17:41Z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y fmtid="{D5CDD505-2E9C-101B-9397-08002B2CF9AE}" pid="5" name="ContentTypeId">
    <vt:lpwstr>0x01010070BB43D27E8DD44AB3649F0CCD7C1DF6</vt:lpwstr>
  </property>
</Properties>
</file>