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7"/>
  <workbookPr codeName="ThisWorkbook" defaultThemeVersion="166925"/>
  <mc:AlternateContent xmlns:mc="http://schemas.openxmlformats.org/markup-compatibility/2006">
    <mc:Choice Requires="x15">
      <x15ac:absPath xmlns:x15ac="http://schemas.microsoft.com/office/spreadsheetml/2010/11/ac" url="C:\Users\Nikolay\Downloads\"/>
    </mc:Choice>
  </mc:AlternateContent>
  <xr:revisionPtr revIDLastSave="274" documentId="8_{A9B08717-0A78-4896-A8AA-F48CA0C7A758}" xr6:coauthVersionLast="47" xr6:coauthVersionMax="47" xr10:uidLastSave="{8EC793B3-E33E-46DC-9A4B-926E820083DE}"/>
  <bookViews>
    <workbookView xWindow="-120" yWindow="-120" windowWidth="29040" windowHeight="15840" tabRatio="500" firstSheet="1" activeTab="2" xr2:uid="{00000000-000D-0000-FFFF-FFFF00000000}"/>
  </bookViews>
  <sheets>
    <sheet name="Sommaire" sheetId="9" r:id="rId1"/>
    <sheet name="Assurance Qualité" sheetId="6" r:id="rId2"/>
    <sheet name="Fonctionnalités" sheetId="8" r:id="rId3"/>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4" i="9" l="1"/>
  <c r="E54" i="8"/>
  <c r="E53" i="8"/>
  <c r="E52" i="8"/>
  <c r="E38" i="8"/>
  <c r="E37" i="8"/>
  <c r="E36" i="8"/>
  <c r="E21" i="8"/>
  <c r="E20" i="8"/>
  <c r="J59" i="6"/>
  <c r="G59" i="6"/>
  <c r="J11" i="6"/>
  <c r="I11" i="6"/>
  <c r="G11" i="6"/>
  <c r="F11" i="6"/>
  <c r="D11" i="6"/>
  <c r="C11" i="6"/>
  <c r="E29" i="8"/>
  <c r="E30" i="8"/>
  <c r="E31" i="8"/>
  <c r="E32" i="8"/>
  <c r="E33" i="8"/>
  <c r="C18" i="6"/>
  <c r="D18" i="6"/>
  <c r="F18" i="6"/>
  <c r="G18" i="6"/>
  <c r="I18" i="6"/>
  <c r="J18" i="6"/>
  <c r="C23" i="6"/>
  <c r="D23" i="6"/>
  <c r="F23" i="6"/>
  <c r="G23" i="6"/>
  <c r="I23" i="6"/>
  <c r="J23" i="6"/>
  <c r="C28" i="6"/>
  <c r="D28" i="6"/>
  <c r="F28" i="6"/>
  <c r="G28" i="6"/>
  <c r="I28" i="6"/>
  <c r="J28" i="6"/>
  <c r="C34" i="6"/>
  <c r="D34" i="6"/>
  <c r="F34" i="6"/>
  <c r="G34" i="6"/>
  <c r="I34" i="6"/>
  <c r="J34" i="6"/>
  <c r="C40" i="6"/>
  <c r="D40" i="6"/>
  <c r="F40" i="6"/>
  <c r="G40" i="6"/>
  <c r="I40" i="6"/>
  <c r="J40" i="6"/>
  <c r="C50" i="6"/>
  <c r="C59" i="6" s="1"/>
  <c r="D50" i="6"/>
  <c r="D59" i="6" s="1"/>
  <c r="F50" i="6"/>
  <c r="G50" i="6"/>
  <c r="I50" i="6"/>
  <c r="J50" i="6"/>
  <c r="C57" i="6"/>
  <c r="D57" i="6"/>
  <c r="F57" i="6"/>
  <c r="G57" i="6"/>
  <c r="I57" i="6"/>
  <c r="J57" i="6"/>
  <c r="C60" i="6"/>
  <c r="C4" i="9" s="1"/>
  <c r="E13" i="8"/>
  <c r="E46" i="8"/>
  <c r="E47" i="8"/>
  <c r="E48" i="8"/>
  <c r="E49" i="8"/>
  <c r="E25" i="8"/>
  <c r="E26" i="8"/>
  <c r="E27" i="8"/>
  <c r="E28" i="8"/>
  <c r="E10" i="8"/>
  <c r="E11" i="8"/>
  <c r="E12" i="8"/>
  <c r="E14" i="8"/>
  <c r="E15" i="8"/>
  <c r="E16" i="8"/>
  <c r="E17" i="8"/>
  <c r="E9" i="8"/>
  <c r="I59" i="6" l="1"/>
  <c r="I60" i="6" s="1"/>
  <c r="C6" i="9" s="1"/>
  <c r="F59" i="6"/>
  <c r="F60" i="6" s="1"/>
  <c r="C5" i="9" s="1"/>
  <c r="G7" i="9"/>
  <c r="D50" i="8" l="1"/>
  <c r="D34" i="8"/>
  <c r="E8" i="8" l="1"/>
  <c r="E18" i="8" s="1"/>
  <c r="D18" i="8"/>
  <c r="E24" i="8"/>
  <c r="E34" i="8" s="1"/>
  <c r="E41" i="8"/>
  <c r="E42" i="8"/>
  <c r="E43" i="8"/>
  <c r="E44" i="8"/>
  <c r="E45" i="8"/>
  <c r="E50" i="8" l="1"/>
  <c r="B4" i="9"/>
  <c r="B6" i="9"/>
  <c r="B5" i="9"/>
  <c r="D6" i="9" l="1"/>
  <c r="G6" i="9" s="1"/>
  <c r="D5" i="9"/>
  <c r="G5" i="9" s="1"/>
  <c r="G4" i="9"/>
</calcChain>
</file>

<file path=xl/sharedStrings.xml><?xml version="1.0" encoding="utf-8"?>
<sst xmlns="http://schemas.openxmlformats.org/spreadsheetml/2006/main" count="268" uniqueCount="172">
  <si>
    <t>Fonct.</t>
  </si>
  <si>
    <t>A.Q</t>
  </si>
  <si>
    <t>Total</t>
  </si>
  <si>
    <t>Heures de retard
(-10%)/heure</t>
  </si>
  <si>
    <t>Poids</t>
  </si>
  <si>
    <t>Note pondérée</t>
  </si>
  <si>
    <t>Sprint 1</t>
  </si>
  <si>
    <t>Sprint 2</t>
  </si>
  <si>
    <t>Sprint 3</t>
  </si>
  <si>
    <t>UX</t>
  </si>
  <si>
    <t>Grille de correction LOG2990</t>
  </si>
  <si>
    <t>Assurance Qualité</t>
  </si>
  <si>
    <t>Critère</t>
  </si>
  <si>
    <t>Description</t>
  </si>
  <si>
    <t>Note</t>
  </si>
  <si>
    <t>Commentaires</t>
  </si>
  <si>
    <t>1. Projet</t>
  </si>
  <si>
    <t>Correcteur</t>
  </si>
  <si>
    <t>Augustin</t>
  </si>
  <si>
    <t>1.1 Utilisation des Cadriciels</t>
  </si>
  <si>
    <t>Le projet respecte les meilleures pratiques des cadriciels utilisés. (Exemple: séparation des responsabilités dans les Components et Services d'Angular, respect de la sémantique HTTP avec Express, etc.)</t>
  </si>
  <si>
    <t>Ne pas utiliser le resolveJsonModule. Ceci a été discuté sur Discord.</t>
  </si>
  <si>
    <t>1.2 Arborescence</t>
  </si>
  <si>
    <t>Le projet respecte une arborescence de fichier claire,uniforme et structurée.
Les noms de fichiers et dossiers respectent le format kebab-case.</t>
  </si>
  <si>
    <t>Certaines interfaces se trouvent dans le dossier classes</t>
  </si>
  <si>
    <t>Sous-total</t>
  </si>
  <si>
    <t>2. Classe</t>
  </si>
  <si>
    <t>2.1 Responsabilité</t>
  </si>
  <si>
    <t>La classe n'a qu'une responsabilitée.
La classe n'est pas triviale.</t>
  </si>
  <si>
    <t>2.2 Nom</t>
  </si>
  <si>
    <t>La classe a un nom clair et précis.
La classe a un nom qui respecte le format PascalCase.</t>
  </si>
  <si>
    <t>2.3 Attributs</t>
  </si>
  <si>
    <t>La classe comporte uniquement des attributs utilisés.
La classe comporte uniquement des attributs qui sont des états de la classe.
La classe ne comporte pas d'attribut utilisé seulement dans les tests.</t>
  </si>
  <si>
    <t>2.4 Accessibilité</t>
  </si>
  <si>
    <t>La classe minisme l'accessibilité des membres. (Bonne utilisation de public/private/protected pour les attributs et les fonctions)
Les méthodes get/set font une validation quelconque sur les attributs privés.</t>
  </si>
  <si>
    <t xml:space="preserve"> Quand les attributs ne sont utilisés que dans une classe, ils doivent être privés
Les ViewChild() peuven être privés</t>
  </si>
  <si>
    <t xml:space="preserve"> Quand les attributs ne sont utilisés que dans une classe, ils doivent être privés
Les ViewChild() peuven être privés
Exemple dans : GamePreparationPageComponent</t>
  </si>
  <si>
    <t xml:space="preserve"> Quand les attributs ne sont utilisés que dans une classe, ils doivent être privés. Ex : GamePreparationPageComponent.firstFormGroup</t>
  </si>
  <si>
    <t>2.5 Valeur par défaut</t>
  </si>
  <si>
    <t>La classe initialise tous ses attributs de la même façon. Soit à la définition, soit dans le constructeur.</t>
  </si>
  <si>
    <t>sidebar.component.ts : countdown initialisé differemment
waiting-room.component.ts : gameStarted initialisé differemment
Pareil dans GameJoinPageComponent, GamePreparationPageComponent, etc ...</t>
  </si>
  <si>
    <t>Vos Input() et @Output() sont initialisés différemment
LeaderboardPageComponent.displayedColumns initialisé différemment</t>
  </si>
  <si>
    <t>Même commentaire toujours pour le même attribut displayedColumns</t>
  </si>
  <si>
    <t>3. Fonctions</t>
  </si>
  <si>
    <t>3.1 Nom</t>
  </si>
  <si>
    <t>La fonction a un nom précis.
La fonction a un nom qui respecte le format camelCase.</t>
  </si>
  <si>
    <t>3.2 Utilité</t>
  </si>
  <si>
    <t>La fonction est utilie et non-triviale.
La fonction ne peut pas être fragmenté en plusieurs fonctions.</t>
  </si>
  <si>
    <t>La fonction messageWritten de chat.service peut être séparée en plusieurs petites fonctions
Pareil pour placeWord de player.service.ts</t>
  </si>
  <si>
    <t>3.3 Paramètres</t>
  </si>
  <si>
    <t>La fonction possède le moins de paramètres possibles en entrée.
La fonction possède uniquement des paramètres d'entrée qui sont utilisés.</t>
  </si>
  <si>
    <t>4. Exceptions</t>
  </si>
  <si>
    <t>4.1 Console</t>
  </si>
  <si>
    <t>La console ne génère pas de message d'avertissement (warning) ou d'erreur (error) qui aurait pu être gérés par le programme.</t>
  </si>
  <si>
    <t>À 99% des cas il n'est pas utile de lancer des exceptions soit même !</t>
  </si>
  <si>
    <t>4.2 Code asynchrone</t>
  </si>
  <si>
    <t>Le code asynchrone (Promise, Observable, Event) est géré adéquatement.</t>
  </si>
  <si>
    <t>4.3 Message d'erreur</t>
  </si>
  <si>
    <t>Le message d'erreur est précis et compréhensible par l'utilisateur moyen.</t>
  </si>
  <si>
    <t>5. Variables et constantes</t>
  </si>
  <si>
    <t>5.1 Groupement</t>
  </si>
  <si>
    <t>Les constantes sont regroupées ensemble en groupes logiques.</t>
  </si>
  <si>
    <t>5.2 Environnement</t>
  </si>
  <si>
    <t>Des variables d'environnements sont utilisées lorsque possible.</t>
  </si>
  <si>
    <t>5.3 Nom</t>
  </si>
  <si>
    <t>La variable locale respecte le format camelCase.
La constante respecte respecte le format SCREAMING_SNAKE_CASE.
La variable n'a pas un nom troncé excessivement. (Exemple: utiliser background au lieu de seulement bg)
La variable a un nom clair et précis.</t>
  </si>
  <si>
    <t>5.4 Constante</t>
  </si>
  <si>
    <t>La constante est utilisé dans un contexte lié à la logique d'affaire. (Exemple d'erreur: const DEUX = 2,  bonne utilisation: WAIT_TIME = 5000 )</t>
  </si>
  <si>
    <t>6. Expressions booléennes</t>
  </si>
  <si>
    <t>6.1 Expression</t>
  </si>
  <si>
    <t>L'expression booléenne n'es pas comparée à true ou false. (Exemple d'erreur: x === true)</t>
  </si>
  <si>
    <t>6.2 Logique négative</t>
  </si>
  <si>
    <t>L'expression booléenne évite la logique négative. (Exemple d'erreur:  if( !notFound(…) )</t>
  </si>
  <si>
    <t>6.3 Ternaire</t>
  </si>
  <si>
    <t>L'expression booléenne utilise un ternaire dans le bon scénario.</t>
  </si>
  <si>
    <t>6.4 Prédicats</t>
  </si>
  <si>
    <t>L'expression booléenne est simple.
L'expression booléenne utilise un ou des prédicats pour simplifier une condition complexe.</t>
  </si>
  <si>
    <t>l104 dans player.service + l220 du server/room.ts utilisez des variables booleennes</t>
  </si>
  <si>
    <t>L143 et L147 de  client/src/app/services/key-manager.service.ts L44 de server/app/classes/game/board.ts L103 et L172 de server/app/classes/game/game.ts : veuillez utiliser des variables booleenes pour simplifier les predicats</t>
  </si>
  <si>
    <t>7. Qualité générale</t>
  </si>
  <si>
    <t>UD</t>
  </si>
  <si>
    <t>7.1 Langue</t>
  </si>
  <si>
    <t>La langue utilisée pour les variables, classes et fonctions est uniforme pour tout le code source.
La langue utilisée pour les commentaires doit être uniforme, mais peut être différente que la langue du code source.</t>
  </si>
  <si>
    <t>baseDix (en français)</t>
  </si>
  <si>
    <t>7.2 Commentaire</t>
  </si>
  <si>
    <t>Le commentaire est pertinent. (Le code commenté n'est pas pertinent)</t>
  </si>
  <si>
    <t>Eslint disable inutilisés</t>
  </si>
  <si>
    <t>7.3 Enum</t>
  </si>
  <si>
    <t>Le code utilise des enum lorsque c'est pertinent.</t>
  </si>
  <si>
    <t>7.4 Classe et interface</t>
  </si>
  <si>
    <t>Le code n'utilise pas d'objets anonymes JS et priorise les classes et les interfaces.</t>
  </si>
  <si>
    <t>les fichiers *Effects ont une action de type any, implicit</t>
  </si>
  <si>
    <t>Utilisation de any dans downloadDictionary. Vous deviez utiliser une interface pour l'objet reçu du server</t>
  </si>
  <si>
    <t>7.5 Duplication</t>
  </si>
  <si>
    <t>Il n'y a pas de duplication de code.</t>
  </si>
  <si>
    <t>board-reducer.ts, fonction on. On a une duplication de la logique</t>
  </si>
  <si>
    <t>7.6 ESLint</t>
  </si>
  <si>
    <t>Il n'y a pas de "eslint:disable" non justifiés dans le code.
L'utilisation limitée de eslint:disable est tolérée dans les fichiers de test (.spec.ts). (Exemple : nombres magiques)</t>
  </si>
  <si>
    <t>Eslint disable sans justification</t>
  </si>
  <si>
    <t>eslint-disable no-invalid-this pour des fichiers entiers? ; eslint-disable-next-line @typescript-eslint/prefer-for-of (Si vous n'utilisez ni l'index ni l'élément du tableau, un while)</t>
  </si>
  <si>
    <t>7.7 Imbrication</t>
  </si>
  <si>
    <t>La structure conditionnelle réduit l'imbrication lorsque possible.</t>
  </si>
  <si>
    <t>Pas toujours utilisé (Bon effort!)</t>
  </si>
  <si>
    <t>Pas toujours utilisé</t>
  </si>
  <si>
    <t>7.8 Performance</t>
  </si>
  <si>
    <t>Le logiciel a une performance acceptable.</t>
  </si>
  <si>
    <t>8. Gestion de versions</t>
  </si>
  <si>
    <t>8.1 TAG</t>
  </si>
  <si>
    <t>La branche de développement possède le bon tag. (sprint1, sprint2, sprint3)</t>
  </si>
  <si>
    <t>8.2 Commit</t>
  </si>
  <si>
    <t>Le commit a un message pertinent et descriptif.</t>
  </si>
  <si>
    <t>8.3 Branches mortes</t>
  </si>
  <si>
    <t xml:space="preserve">Le projet ne contient pas de branches mortes (stale branch). Une branche est considérée comme morte si elle n'a pas de commit pendant plus de 3 semaines. </t>
  </si>
  <si>
    <t>8.4 Gitlab</t>
  </si>
  <si>
    <t>Des Merge Requests sont utilisées pour fusionner vers la branche de production.
Les Merge Requests sont approuvées par au moins un membre de l'équipe avant la fusion.
Les Issues sont mis à jour tout au long du projet.</t>
  </si>
  <si>
    <t>8.5 Fichiers</t>
  </si>
  <si>
    <t>Le projet contient uniquement les fichiers nécessaires. (Exemple: pas de dossier node_modules ou coverage).</t>
  </si>
  <si>
    <t>Total QA sprint</t>
  </si>
  <si>
    <t>Note QA sprint</t>
  </si>
  <si>
    <t>Fonctionnalités</t>
  </si>
  <si>
    <t>Fonctionnalité</t>
  </si>
  <si>
    <t>Testé</t>
  </si>
  <si>
    <t>Note finale</t>
  </si>
  <si>
    <t>1.1 Point d'entrée de l'application</t>
  </si>
  <si>
    <t>1.2 Initialisation d'une nouvelle partie - Multijoueur</t>
  </si>
  <si>
    <t>Le systeme doit avertir un joueur lorsqu'il est rejeté</t>
  </si>
  <si>
    <t>1.3 Mode de jeu classique - Multijoueur</t>
  </si>
  <si>
    <t>Le système doit présenter le nom du créateur ainsi que les paramètres de configuration pour chaque partie de la liste; On peut jouer après que la partie soit terminée</t>
  </si>
  <si>
    <t>1.4 Validation des mots</t>
  </si>
  <si>
    <t>La case du milieu est une case spéciale</t>
  </si>
  <si>
    <t>1.5 Vue de jeu</t>
  </si>
  <si>
    <t>1.6 Boite de communication et clavardage</t>
  </si>
  <si>
    <t>1.7 Placer des lettres (commande seulement)</t>
  </si>
  <si>
    <t>1.8 Échanger des lettres (commande seulement)</t>
  </si>
  <si>
    <t>Le systeme donne un message derreur: ce n'est pas le tour de ce joueur mais l'échange fonctionne</t>
  </si>
  <si>
    <t>1.9 Passer son tour</t>
  </si>
  <si>
    <t>1.10 Abandonner une partie</t>
  </si>
  <si>
    <t>Pas de message clair lorsqu'on ferme le navigateur et le mauvais gagnant est parfois prononcé</t>
  </si>
  <si>
    <t>Note finale pour le sprint</t>
  </si>
  <si>
    <t>Pénalités</t>
  </si>
  <si>
    <t>Crash</t>
  </si>
  <si>
    <t>Server a crash pendant les tests</t>
  </si>
  <si>
    <t>Erreur de build</t>
  </si>
  <si>
    <t>2.1 Mode solo et Joueur Virtuel débutant</t>
  </si>
  <si>
    <t>2.2 Placement aléatoire dans une partie</t>
  </si>
  <si>
    <t>2.3 Meilleurs scores</t>
  </si>
  <si>
    <t>Le système doit afficher un tableau pour le mode classique et le mode LOG2990_ dans une modale.</t>
  </si>
  <si>
    <t>2.4 Paramètres de partie - minuterie</t>
  </si>
  <si>
    <t>2.5 Initialisation d'une nouvelle partie - mode solo</t>
  </si>
  <si>
    <t>2.6 Placer des lettres</t>
  </si>
  <si>
    <t>2.7 Échanger des lettres</t>
  </si>
  <si>
    <t>2.8 Commande réserve</t>
  </si>
  <si>
    <t>Les lettre de la reserve inclus les lettre du chevalet du JV</t>
  </si>
  <si>
    <t>2.9 Manipuler les lettres du chevalet</t>
  </si>
  <si>
    <t>2.10 Commande indice</t>
  </si>
  <si>
    <t xml:space="preserve">Le client fait des connections reeles au socket server !! erreur de console sur le navigateur quand on lance les tests du client par rapport a la connexion refusee sur les sockets. </t>
  </si>
  <si>
    <t>Erreur de build  / déploiement erroné</t>
  </si>
  <si>
    <t>Anciennes fonctionnalités brisées</t>
  </si>
  <si>
    <t>3.1 Historique des parties</t>
  </si>
  <si>
    <t>3.2 Mode admin</t>
  </si>
  <si>
    <t>Le système doit gérer les cas où le serveur et/ou la base de données ne sont pas accessibles.</t>
  </si>
  <si>
    <t>3.3. Joueur Virtuel expert</t>
  </si>
  <si>
    <t>3.4 Mode LOG2990 - Objectifs publics</t>
  </si>
  <si>
    <t>3.5 Mode LOG2990 - Objectifs privés</t>
  </si>
  <si>
    <t>3. Téléverser un nouveau dictionnaire</t>
  </si>
  <si>
    <t>Le système doit être capable de déterminer la validité du fichier à téléverser et  gérer le server non accessibles</t>
  </si>
  <si>
    <t>3.7 Paramètres de partie - dictionnaire</t>
  </si>
  <si>
    <t>Le système doit avertir l'utilisateur si un dictionnaire choisi a été supprimé</t>
  </si>
  <si>
    <t>3.8 Abandonner une partie multijoueur - remplacer par JV</t>
  </si>
  <si>
    <t>3.9 Commande aide</t>
  </si>
  <si>
    <t>Erreur dans la console client</t>
  </si>
  <si>
    <t>Erreur de build / déploiement erroné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</si>
</sst>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rgb="FF000000"/>
      <name val="Calibri"/>
      <family val="2"/>
      <charset val="1"/>
    </font>
    <font>
      <sz val="11"/>
      <color theme="1"/>
      <name val="Calibri"/>
      <scheme val="minor"/>
    </font>
    <font>
      <sz val="11"/>
      <color rgb="FFFFFFFF"/>
      <name val="Calibri"/>
      <family val="2"/>
      <charset val="1"/>
    </font>
    <font>
      <b/>
      <sz val="14"/>
      <color rgb="FF000000"/>
      <name val="Calibri"/>
      <family val="2"/>
      <charset val="1"/>
    </font>
    <font>
      <sz val="11"/>
      <color rgb="FF000000"/>
      <name val="Calibri"/>
      <family val="2"/>
      <charset val="1"/>
    </font>
    <font>
      <b/>
      <sz val="14"/>
      <color rgb="FFFFFFFF"/>
      <name val="Calibri"/>
      <family val="2"/>
      <charset val="1"/>
    </font>
    <font>
      <b/>
      <sz val="14"/>
      <color theme="1"/>
      <name val="Calibri"/>
      <scheme val="minor"/>
    </font>
    <font>
      <b/>
      <sz val="18"/>
      <color theme="1"/>
      <name val="Calibri"/>
      <scheme val="minor"/>
    </font>
    <font>
      <b/>
      <sz val="11"/>
      <color rgb="FF3F3F3F"/>
      <name val="Calibri"/>
      <scheme val="minor"/>
    </font>
    <font>
      <b/>
      <sz val="16"/>
      <color rgb="FF000000"/>
      <name val="Calibri"/>
      <family val="2"/>
      <charset val="1"/>
    </font>
    <font>
      <sz val="14"/>
      <color rgb="FF000000"/>
      <name val="Calibri"/>
      <family val="2"/>
    </font>
    <font>
      <b/>
      <sz val="12"/>
      <color rgb="FF000000"/>
      <name val="Calibri"/>
      <family val="2"/>
    </font>
    <font>
      <sz val="14"/>
      <color rgb="FF000000"/>
      <name val="Calibri"/>
      <family val="2"/>
      <charset val="1"/>
    </font>
    <font>
      <b/>
      <sz val="12"/>
      <color rgb="FF000000"/>
      <name val="Calibri"/>
      <family val="2"/>
      <charset val="1"/>
    </font>
    <font>
      <sz val="11"/>
      <color rgb="FF000000"/>
      <name val="Calibri"/>
    </font>
    <font>
      <b/>
      <sz val="11"/>
      <color rgb="FF000000"/>
      <name val="Calibri"/>
    </font>
    <font>
      <b/>
      <sz val="11"/>
      <color theme="1"/>
      <name val="Calibri"/>
    </font>
    <font>
      <b/>
      <sz val="18"/>
      <color theme="1"/>
      <name val="Calibri"/>
    </font>
    <font>
      <sz val="11"/>
      <color rgb="FF444444"/>
      <name val="Calibri"/>
      <family val="2"/>
      <charset val="1"/>
    </font>
  </fonts>
  <fills count="25">
    <fill>
      <patternFill patternType="none"/>
    </fill>
    <fill>
      <patternFill patternType="gray125"/>
    </fill>
    <fill>
      <patternFill patternType="solid">
        <fgColor rgb="FFF79646"/>
        <bgColor rgb="FFFF8080"/>
      </patternFill>
    </fill>
    <fill>
      <patternFill patternType="solid">
        <fgColor rgb="FFF2F2F2"/>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rgb="FFFFC000"/>
        <bgColor indexed="64"/>
      </patternFill>
    </fill>
    <fill>
      <patternFill patternType="solid">
        <fgColor theme="9" tint="0.79998168889431442"/>
        <bgColor rgb="FFCCC1DA"/>
      </patternFill>
    </fill>
    <fill>
      <patternFill patternType="solid">
        <fgColor theme="7" tint="0.79998168889431442"/>
        <bgColor rgb="FFCCC1DA"/>
      </patternFill>
    </fill>
    <fill>
      <patternFill patternType="solid">
        <fgColor theme="4" tint="0.79998168889431442"/>
        <bgColor rgb="FFB9CDE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8" tint="0.79998168889431442"/>
        <bgColor rgb="FFB9CDE5"/>
      </patternFill>
    </fill>
    <fill>
      <patternFill patternType="solid">
        <fgColor theme="8" tint="0.79998168889431442"/>
        <bgColor indexed="64"/>
      </patternFill>
    </fill>
    <fill>
      <patternFill patternType="solid">
        <fgColor theme="8" tint="0.79998168889431442"/>
        <bgColor rgb="FFCCC1DA"/>
      </patternFill>
    </fill>
    <fill>
      <patternFill patternType="solid">
        <fgColor theme="6"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E2EFDA"/>
        <bgColor indexed="64"/>
      </patternFill>
    </fill>
    <fill>
      <patternFill patternType="solid">
        <fgColor rgb="FFFFF2CC"/>
        <bgColor indexed="64"/>
      </patternFill>
    </fill>
    <fill>
      <patternFill patternType="solid">
        <fgColor rgb="FFB4C6E7"/>
        <bgColor indexed="64"/>
      </patternFill>
    </fill>
    <fill>
      <patternFill patternType="solid">
        <fgColor rgb="FFE7E6E6"/>
        <bgColor indexed="64"/>
      </patternFill>
    </fill>
  </fills>
  <borders count="56">
    <border>
      <left/>
      <right/>
      <top/>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diagonal/>
    </border>
    <border>
      <left style="medium">
        <color auto="1"/>
      </left>
      <right/>
      <top style="medium">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diagonal/>
    </border>
    <border>
      <left style="medium">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style="medium">
        <color auto="1"/>
      </right>
      <top style="medium">
        <color auto="1"/>
      </top>
      <bottom style="thin">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64"/>
      </left>
      <right style="thin">
        <color indexed="64"/>
      </right>
      <top style="medium">
        <color indexed="64"/>
      </top>
      <bottom style="thin">
        <color indexed="64"/>
      </bottom>
      <diagonal/>
    </border>
    <border>
      <left style="thin">
        <color auto="1"/>
      </left>
      <right style="thin">
        <color auto="1"/>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auto="1"/>
      </left>
      <right style="thin">
        <color auto="1"/>
      </right>
      <top style="thin">
        <color auto="1"/>
      </top>
      <bottom style="medium">
        <color auto="1"/>
      </bottom>
      <diagonal/>
    </border>
    <border>
      <left style="thin">
        <color rgb="FF3F3F3F"/>
      </left>
      <right style="thin">
        <color rgb="FF3F3F3F"/>
      </right>
      <top style="thin">
        <color rgb="FF3F3F3F"/>
      </top>
      <bottom style="thin">
        <color rgb="FF3F3F3F"/>
      </bottom>
      <diagonal/>
    </border>
    <border>
      <left/>
      <right/>
      <top/>
      <bottom style="thin">
        <color auto="1"/>
      </bottom>
      <diagonal/>
    </border>
    <border>
      <left/>
      <right/>
      <top style="thin">
        <color auto="1"/>
      </top>
      <bottom/>
      <diagonal/>
    </border>
    <border>
      <left/>
      <right/>
      <top style="thin">
        <color auto="1"/>
      </top>
      <bottom style="medium">
        <color auto="1"/>
      </bottom>
      <diagonal/>
    </border>
    <border>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medium">
        <color auto="1"/>
      </right>
      <top style="thin">
        <color auto="1"/>
      </top>
      <bottom/>
      <diagonal/>
    </border>
    <border>
      <left style="medium">
        <color indexed="64"/>
      </left>
      <right style="thin">
        <color auto="1"/>
      </right>
      <top style="medium">
        <color indexed="64"/>
      </top>
      <bottom style="thin">
        <color auto="1"/>
      </bottom>
      <diagonal/>
    </border>
    <border>
      <left style="thin">
        <color indexed="64"/>
      </left>
      <right/>
      <top style="medium">
        <color indexed="64"/>
      </top>
      <bottom style="thin">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auto="1"/>
      </left>
      <right/>
      <top/>
      <bottom style="thin">
        <color auto="1"/>
      </bottom>
      <diagonal/>
    </border>
    <border>
      <left/>
      <right style="medium">
        <color indexed="64"/>
      </right>
      <top/>
      <bottom style="thin">
        <color auto="1"/>
      </bottom>
      <diagonal/>
    </border>
    <border>
      <left/>
      <right style="medium">
        <color indexed="64"/>
      </right>
      <top style="medium">
        <color indexed="64"/>
      </top>
      <bottom style="thin">
        <color auto="1"/>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style="thin">
        <color auto="1"/>
      </bottom>
      <diagonal/>
    </border>
    <border>
      <left/>
      <right style="medium">
        <color rgb="FF000000"/>
      </right>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rgb="FF000000"/>
      </bottom>
      <diagonal/>
    </border>
    <border>
      <left style="medium">
        <color rgb="FF000000"/>
      </left>
      <right/>
      <top style="thin">
        <color auto="1"/>
      </top>
      <bottom style="thin">
        <color auto="1"/>
      </bottom>
      <diagonal/>
    </border>
    <border>
      <left/>
      <right style="medium">
        <color rgb="FF000000"/>
      </right>
      <top style="thin">
        <color auto="1"/>
      </top>
      <bottom style="thin">
        <color auto="1"/>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right style="medium">
        <color indexed="64"/>
      </right>
      <top style="medium">
        <color indexed="64"/>
      </top>
      <bottom/>
      <diagonal/>
    </border>
    <border>
      <left/>
      <right style="medium">
        <color indexed="64"/>
      </right>
      <top/>
      <bottom/>
      <diagonal/>
    </border>
  </borders>
  <cellStyleXfs count="7">
    <xf numFmtId="0" fontId="0" fillId="0" borderId="0"/>
    <xf numFmtId="9" fontId="4" fillId="0" borderId="0" applyBorder="0" applyProtection="0"/>
    <xf numFmtId="0" fontId="2" fillId="2" borderId="0" applyBorder="0" applyProtection="0"/>
    <xf numFmtId="0" fontId="8" fillId="3" borderId="23" applyNumberFormat="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cellStyleXfs>
  <cellXfs count="280">
    <xf numFmtId="0" fontId="0" fillId="0" borderId="0" xfId="0"/>
    <xf numFmtId="0" fontId="0" fillId="0" borderId="0" xfId="0" applyAlignment="1">
      <alignment wrapText="1"/>
    </xf>
    <xf numFmtId="0" fontId="3" fillId="0" borderId="0" xfId="0" applyFont="1" applyAlignment="1">
      <alignment horizontal="center" vertical="center" wrapText="1"/>
    </xf>
    <xf numFmtId="0" fontId="5" fillId="0" borderId="0" xfId="0" applyFont="1" applyAlignment="1">
      <alignment vertical="center" wrapText="1"/>
    </xf>
    <xf numFmtId="0" fontId="3" fillId="0" borderId="0" xfId="0" applyFont="1" applyAlignment="1">
      <alignment vertical="center" wrapText="1"/>
    </xf>
    <xf numFmtId="0" fontId="0" fillId="0" borderId="0" xfId="0" applyAlignment="1">
      <alignment horizontal="center" vertical="center" wrapText="1"/>
    </xf>
    <xf numFmtId="49" fontId="0" fillId="0" borderId="0" xfId="0" applyNumberFormat="1" applyAlignment="1">
      <alignment horizontal="center" vertical="center" wrapText="1"/>
    </xf>
    <xf numFmtId="0" fontId="3" fillId="0" borderId="0" xfId="0" applyFont="1" applyAlignment="1">
      <alignment vertical="center"/>
    </xf>
    <xf numFmtId="0" fontId="3" fillId="0" borderId="0" xfId="0" applyFont="1"/>
    <xf numFmtId="0" fontId="9" fillId="0" borderId="0" xfId="0" applyFont="1"/>
    <xf numFmtId="0" fontId="0" fillId="0" borderId="0" xfId="0" applyAlignment="1">
      <alignment horizontal="left" wrapText="1"/>
    </xf>
    <xf numFmtId="0" fontId="3" fillId="0" borderId="2" xfId="0" applyFont="1" applyBorder="1" applyAlignment="1">
      <alignment horizontal="center" vertical="center" wrapText="1"/>
    </xf>
    <xf numFmtId="0" fontId="10" fillId="0" borderId="0" xfId="0" applyFont="1"/>
    <xf numFmtId="49" fontId="0" fillId="0" borderId="13" xfId="0" applyNumberFormat="1" applyBorder="1" applyAlignment="1">
      <alignment horizontal="left" vertical="center" wrapText="1"/>
    </xf>
    <xf numFmtId="0" fontId="3" fillId="8" borderId="21" xfId="0" applyFont="1" applyFill="1" applyBorder="1" applyAlignment="1">
      <alignment horizontal="center" vertical="center" wrapText="1"/>
    </xf>
    <xf numFmtId="0" fontId="3" fillId="8" borderId="22"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22"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9" borderId="15" xfId="0" applyFont="1" applyFill="1" applyBorder="1" applyAlignment="1">
      <alignment horizontal="left" vertical="center" wrapText="1"/>
    </xf>
    <xf numFmtId="0" fontId="3" fillId="8" borderId="15" xfId="0" applyFont="1" applyFill="1" applyBorder="1" applyAlignment="1">
      <alignment horizontal="left" vertical="center" wrapText="1"/>
    </xf>
    <xf numFmtId="0" fontId="3" fillId="13" borderId="11" xfId="0" applyFont="1" applyFill="1" applyBorder="1" applyAlignment="1">
      <alignment horizontal="left" vertical="center" wrapText="1"/>
    </xf>
    <xf numFmtId="49" fontId="0" fillId="0" borderId="29" xfId="0" applyNumberFormat="1" applyBorder="1" applyAlignment="1">
      <alignment horizontal="left" vertical="center" wrapText="1"/>
    </xf>
    <xf numFmtId="49" fontId="0" fillId="0" borderId="29" xfId="0" applyNumberFormat="1" applyBorder="1" applyAlignment="1">
      <alignment vertical="center" wrapText="1"/>
    </xf>
    <xf numFmtId="0" fontId="0" fillId="8" borderId="28" xfId="0" applyFill="1" applyBorder="1" applyAlignment="1">
      <alignment horizontal="center" vertical="center" wrapText="1"/>
    </xf>
    <xf numFmtId="0" fontId="0" fillId="8" borderId="37" xfId="0" applyFill="1" applyBorder="1" applyAlignment="1">
      <alignment horizontal="left" vertical="center" wrapText="1"/>
    </xf>
    <xf numFmtId="0" fontId="0" fillId="9" borderId="28" xfId="0" applyFill="1" applyBorder="1" applyAlignment="1">
      <alignment horizontal="center" vertical="center" wrapText="1"/>
    </xf>
    <xf numFmtId="0" fontId="0" fillId="9" borderId="37" xfId="0" applyFill="1" applyBorder="1" applyAlignment="1">
      <alignment horizontal="left" vertical="center" wrapText="1"/>
    </xf>
    <xf numFmtId="49" fontId="0" fillId="0" borderId="24" xfId="0" applyNumberFormat="1" applyBorder="1" applyAlignment="1">
      <alignment horizontal="left" vertical="center" wrapText="1"/>
    </xf>
    <xf numFmtId="0" fontId="11" fillId="0" borderId="0" xfId="0" applyFont="1"/>
    <xf numFmtId="49" fontId="0" fillId="0" borderId="24" xfId="0" applyNumberFormat="1" applyBorder="1" applyAlignment="1">
      <alignment vertical="center" wrapText="1"/>
    </xf>
    <xf numFmtId="0" fontId="0" fillId="10" borderId="28" xfId="0" applyFill="1" applyBorder="1" applyAlignment="1">
      <alignment horizontal="center" vertical="center" wrapText="1"/>
    </xf>
    <xf numFmtId="0" fontId="0" fillId="10" borderId="37" xfId="0" applyFill="1" applyBorder="1" applyAlignment="1">
      <alignment horizontal="left" vertical="center" wrapText="1"/>
    </xf>
    <xf numFmtId="49" fontId="0" fillId="8" borderId="8" xfId="0" applyNumberFormat="1" applyFill="1" applyBorder="1" applyAlignment="1">
      <alignment horizontal="center" vertical="center" wrapText="1"/>
    </xf>
    <xf numFmtId="49" fontId="0" fillId="9" borderId="8" xfId="0" applyNumberFormat="1" applyFill="1" applyBorder="1" applyAlignment="1">
      <alignment horizontal="center" vertical="center" wrapText="1"/>
    </xf>
    <xf numFmtId="0" fontId="6" fillId="0" borderId="0" xfId="0" applyFont="1" applyAlignment="1">
      <alignment horizontal="left" vertical="center"/>
    </xf>
    <xf numFmtId="0" fontId="0" fillId="0" borderId="0" xfId="0" applyAlignment="1">
      <alignment horizontal="left"/>
    </xf>
    <xf numFmtId="0" fontId="0" fillId="0" borderId="0" xfId="0" applyAlignment="1">
      <alignment horizontal="left" vertical="center"/>
    </xf>
    <xf numFmtId="2" fontId="0" fillId="0" borderId="0" xfId="0" applyNumberFormat="1" applyAlignment="1">
      <alignment horizontal="left" vertical="center"/>
    </xf>
    <xf numFmtId="0" fontId="0" fillId="0" borderId="0" xfId="0" applyAlignment="1">
      <alignment horizontal="center" vertical="center"/>
    </xf>
    <xf numFmtId="0" fontId="3" fillId="0" borderId="0" xfId="0" applyFont="1" applyAlignment="1">
      <alignment horizontal="left" vertical="center" wrapText="1"/>
    </xf>
    <xf numFmtId="49" fontId="0" fillId="0" borderId="28" xfId="0" applyNumberFormat="1" applyBorder="1" applyAlignment="1">
      <alignment horizontal="left" vertical="center" wrapText="1"/>
    </xf>
    <xf numFmtId="0" fontId="12" fillId="0" borderId="0" xfId="0" applyFont="1"/>
    <xf numFmtId="0" fontId="13" fillId="0" borderId="0" xfId="0" applyFont="1"/>
    <xf numFmtId="0" fontId="12" fillId="16" borderId="17" xfId="0" applyFont="1" applyFill="1" applyBorder="1" applyAlignment="1">
      <alignment horizontal="left" vertical="center" wrapText="1"/>
    </xf>
    <xf numFmtId="0" fontId="0" fillId="16" borderId="18" xfId="0" applyFill="1" applyBorder="1" applyAlignment="1">
      <alignment vertical="center" wrapText="1"/>
    </xf>
    <xf numFmtId="0" fontId="13" fillId="8" borderId="10" xfId="0" applyFont="1" applyFill="1" applyBorder="1" applyAlignment="1">
      <alignment horizontal="center" vertical="center" wrapText="1"/>
    </xf>
    <xf numFmtId="0" fontId="13" fillId="8" borderId="26" xfId="0" applyFont="1" applyFill="1" applyBorder="1" applyAlignment="1">
      <alignment horizontal="center" vertical="center" wrapText="1"/>
    </xf>
    <xf numFmtId="0" fontId="13" fillId="8" borderId="34" xfId="0" applyFont="1" applyFill="1" applyBorder="1" applyAlignment="1">
      <alignment horizontal="left" vertical="center" wrapText="1"/>
    </xf>
    <xf numFmtId="0" fontId="13" fillId="9" borderId="10" xfId="0" applyFont="1" applyFill="1" applyBorder="1" applyAlignment="1">
      <alignment horizontal="center" vertical="center" wrapText="1"/>
    </xf>
    <xf numFmtId="0" fontId="13" fillId="9" borderId="26" xfId="0" applyFont="1" applyFill="1" applyBorder="1" applyAlignment="1">
      <alignment horizontal="center" vertical="center" wrapText="1"/>
    </xf>
    <xf numFmtId="0" fontId="13" fillId="9" borderId="34" xfId="0" applyFont="1" applyFill="1" applyBorder="1" applyAlignment="1">
      <alignment horizontal="left" vertical="center" wrapText="1"/>
    </xf>
    <xf numFmtId="0" fontId="13" fillId="13" borderId="10" xfId="0" applyFont="1" applyFill="1" applyBorder="1" applyAlignment="1">
      <alignment horizontal="center" vertical="center" wrapText="1"/>
    </xf>
    <xf numFmtId="0" fontId="13" fillId="13" borderId="26" xfId="0" applyFont="1" applyFill="1" applyBorder="1" applyAlignment="1">
      <alignment horizontal="center" vertical="center" wrapText="1"/>
    </xf>
    <xf numFmtId="0" fontId="13" fillId="13" borderId="34" xfId="0" applyFont="1" applyFill="1" applyBorder="1" applyAlignment="1">
      <alignment horizontal="left" vertical="center" wrapText="1"/>
    </xf>
    <xf numFmtId="0" fontId="13" fillId="0" borderId="0" xfId="0" applyFont="1" applyAlignment="1">
      <alignment horizontal="center" vertical="center" wrapText="1"/>
    </xf>
    <xf numFmtId="0" fontId="13" fillId="8" borderId="9" xfId="0" applyFont="1" applyFill="1" applyBorder="1" applyAlignment="1">
      <alignment horizontal="center" vertical="center" wrapText="1"/>
    </xf>
    <xf numFmtId="0" fontId="13" fillId="8" borderId="25" xfId="0" applyFont="1" applyFill="1" applyBorder="1" applyAlignment="1">
      <alignment horizontal="center" vertical="center" wrapText="1"/>
    </xf>
    <xf numFmtId="0" fontId="13" fillId="8" borderId="30" xfId="0" applyFont="1" applyFill="1" applyBorder="1" applyAlignment="1">
      <alignment horizontal="left" vertical="center" wrapText="1"/>
    </xf>
    <xf numFmtId="0" fontId="13" fillId="9" borderId="9" xfId="0" applyFont="1" applyFill="1" applyBorder="1" applyAlignment="1">
      <alignment horizontal="center" vertical="center" wrapText="1"/>
    </xf>
    <xf numFmtId="0" fontId="13" fillId="9" borderId="25" xfId="0" applyFont="1" applyFill="1" applyBorder="1" applyAlignment="1">
      <alignment horizontal="center" vertical="center" wrapText="1"/>
    </xf>
    <xf numFmtId="0" fontId="13" fillId="9" borderId="30" xfId="0" applyFont="1" applyFill="1" applyBorder="1" applyAlignment="1">
      <alignment horizontal="left" vertical="center" wrapText="1"/>
    </xf>
    <xf numFmtId="0" fontId="13" fillId="13" borderId="9" xfId="0" applyFont="1" applyFill="1" applyBorder="1" applyAlignment="1">
      <alignment horizontal="center" vertical="center" wrapText="1"/>
    </xf>
    <xf numFmtId="0" fontId="13" fillId="13" borderId="25" xfId="0" applyFont="1" applyFill="1" applyBorder="1" applyAlignment="1">
      <alignment horizontal="center" vertical="center" wrapText="1"/>
    </xf>
    <xf numFmtId="0" fontId="13" fillId="13" borderId="30" xfId="0" applyFont="1" applyFill="1" applyBorder="1" applyAlignment="1">
      <alignment horizontal="left" vertical="center" wrapText="1"/>
    </xf>
    <xf numFmtId="0" fontId="0" fillId="16" borderId="17" xfId="0" applyFill="1" applyBorder="1" applyAlignment="1">
      <alignment vertical="center" wrapText="1"/>
    </xf>
    <xf numFmtId="0" fontId="13" fillId="9" borderId="26" xfId="0" applyFont="1" applyFill="1" applyBorder="1" applyAlignment="1">
      <alignment horizontal="left" vertical="center" wrapText="1"/>
    </xf>
    <xf numFmtId="0" fontId="0" fillId="16" borderId="7" xfId="0" applyFill="1" applyBorder="1" applyAlignment="1">
      <alignment vertical="center"/>
    </xf>
    <xf numFmtId="49" fontId="13" fillId="8" borderId="10" xfId="0" applyNumberFormat="1" applyFont="1" applyFill="1" applyBorder="1" applyAlignment="1">
      <alignment horizontal="center" vertical="center" wrapText="1"/>
    </xf>
    <xf numFmtId="49" fontId="13" fillId="9" borderId="10" xfId="0" applyNumberFormat="1" applyFont="1" applyFill="1" applyBorder="1" applyAlignment="1">
      <alignment horizontal="center" vertical="center" wrapText="1"/>
    </xf>
    <xf numFmtId="49" fontId="13" fillId="8" borderId="9" xfId="0" applyNumberFormat="1" applyFont="1" applyFill="1" applyBorder="1" applyAlignment="1">
      <alignment horizontal="center" vertical="center" wrapText="1"/>
    </xf>
    <xf numFmtId="9" fontId="13" fillId="0" borderId="0" xfId="1" applyFont="1" applyAlignment="1">
      <alignment vertical="center" wrapText="1"/>
    </xf>
    <xf numFmtId="0" fontId="0" fillId="13" borderId="8" xfId="0" applyFill="1" applyBorder="1" applyAlignment="1">
      <alignment horizontal="center" vertical="center" wrapText="1"/>
    </xf>
    <xf numFmtId="0" fontId="0" fillId="15" borderId="28" xfId="0" applyFill="1" applyBorder="1" applyAlignment="1">
      <alignment horizontal="center" vertical="center" wrapText="1"/>
    </xf>
    <xf numFmtId="0" fontId="0" fillId="15" borderId="37" xfId="0" applyFill="1" applyBorder="1" applyAlignment="1">
      <alignment horizontal="left" vertical="center" wrapText="1"/>
    </xf>
    <xf numFmtId="0" fontId="0" fillId="13" borderId="14" xfId="0" applyFill="1" applyBorder="1" applyAlignment="1">
      <alignment horizontal="center" vertical="center" wrapText="1"/>
    </xf>
    <xf numFmtId="0" fontId="0" fillId="15" borderId="29" xfId="0" applyFill="1" applyBorder="1" applyAlignment="1">
      <alignment horizontal="center" vertical="center" wrapText="1"/>
    </xf>
    <xf numFmtId="0" fontId="0" fillId="15" borderId="33" xfId="0" applyFill="1" applyBorder="1" applyAlignment="1">
      <alignment horizontal="left" vertical="center" wrapText="1"/>
    </xf>
    <xf numFmtId="0" fontId="0" fillId="8" borderId="35" xfId="0" applyFill="1" applyBorder="1" applyAlignment="1">
      <alignment horizontal="center" vertical="center" wrapText="1"/>
    </xf>
    <xf numFmtId="0" fontId="0" fillId="8" borderId="24" xfId="0" applyFill="1" applyBorder="1" applyAlignment="1">
      <alignment horizontal="center" vertical="center" wrapText="1"/>
    </xf>
    <xf numFmtId="0" fontId="0" fillId="8" borderId="36" xfId="0" applyFill="1" applyBorder="1" applyAlignment="1">
      <alignment horizontal="left" vertical="center" wrapText="1"/>
    </xf>
    <xf numFmtId="0" fontId="0" fillId="9" borderId="8" xfId="0" applyFill="1" applyBorder="1" applyAlignment="1">
      <alignment horizontal="center" vertical="center" wrapText="1"/>
    </xf>
    <xf numFmtId="0" fontId="0" fillId="8" borderId="14" xfId="0" applyFill="1" applyBorder="1" applyAlignment="1">
      <alignment horizontal="center" vertical="center" wrapText="1"/>
    </xf>
    <xf numFmtId="0" fontId="0" fillId="8" borderId="29" xfId="0" applyFill="1" applyBorder="1" applyAlignment="1">
      <alignment horizontal="center" vertical="center" wrapText="1"/>
    </xf>
    <xf numFmtId="0" fontId="0" fillId="8" borderId="33" xfId="0" applyFill="1" applyBorder="1" applyAlignment="1">
      <alignment horizontal="left" vertical="center" wrapText="1"/>
    </xf>
    <xf numFmtId="0" fontId="0" fillId="9" borderId="14" xfId="0" applyFill="1" applyBorder="1" applyAlignment="1">
      <alignment horizontal="center" vertical="center" wrapText="1"/>
    </xf>
    <xf numFmtId="0" fontId="0" fillId="9" borderId="29" xfId="0" applyFill="1" applyBorder="1" applyAlignment="1">
      <alignment horizontal="center" vertical="center" wrapText="1"/>
    </xf>
    <xf numFmtId="0" fontId="0" fillId="9" borderId="33" xfId="0" applyFill="1" applyBorder="1" applyAlignment="1">
      <alignment horizontal="left" vertical="center" wrapText="1"/>
    </xf>
    <xf numFmtId="0" fontId="0" fillId="9" borderId="35" xfId="0" applyFill="1" applyBorder="1" applyAlignment="1">
      <alignment horizontal="center" vertical="center" wrapText="1"/>
    </xf>
    <xf numFmtId="0" fontId="0" fillId="9" borderId="24" xfId="0" applyFill="1" applyBorder="1" applyAlignment="1">
      <alignment horizontal="center" vertical="center" wrapText="1"/>
    </xf>
    <xf numFmtId="0" fontId="0" fillId="9" borderId="36" xfId="0" applyFill="1" applyBorder="1" applyAlignment="1">
      <alignment horizontal="left" vertical="center" wrapText="1"/>
    </xf>
    <xf numFmtId="0" fontId="0" fillId="13" borderId="35" xfId="0" applyFill="1" applyBorder="1" applyAlignment="1">
      <alignment horizontal="center" vertical="center" wrapText="1"/>
    </xf>
    <xf numFmtId="0" fontId="0" fillId="15" borderId="24" xfId="0" applyFill="1" applyBorder="1" applyAlignment="1">
      <alignment horizontal="center" vertical="center" wrapText="1"/>
    </xf>
    <xf numFmtId="0" fontId="0" fillId="15" borderId="36" xfId="0" applyFill="1" applyBorder="1" applyAlignment="1">
      <alignment horizontal="left" vertical="center" wrapText="1"/>
    </xf>
    <xf numFmtId="0" fontId="0" fillId="9" borderId="24" xfId="0" applyFill="1" applyBorder="1" applyAlignment="1">
      <alignment horizontal="left" vertical="center" wrapText="1"/>
    </xf>
    <xf numFmtId="0" fontId="0" fillId="9" borderId="29" xfId="0" applyFill="1" applyBorder="1" applyAlignment="1">
      <alignment horizontal="left" vertical="center" wrapText="1"/>
    </xf>
    <xf numFmtId="0" fontId="0" fillId="8" borderId="8" xfId="0" applyFill="1" applyBorder="1" applyAlignment="1">
      <alignment horizontal="center" vertical="center" wrapText="1"/>
    </xf>
    <xf numFmtId="0" fontId="0" fillId="8" borderId="27" xfId="0" applyFill="1" applyBorder="1" applyAlignment="1">
      <alignment horizontal="center" vertical="center" wrapText="1"/>
    </xf>
    <xf numFmtId="0" fontId="0" fillId="9" borderId="27" xfId="0" applyFill="1" applyBorder="1" applyAlignment="1">
      <alignment horizontal="center" vertical="center" wrapText="1"/>
    </xf>
    <xf numFmtId="0" fontId="0" fillId="8" borderId="3" xfId="0" applyFill="1" applyBorder="1" applyAlignment="1">
      <alignment horizontal="center" vertical="center" wrapText="1"/>
    </xf>
    <xf numFmtId="0" fontId="0" fillId="8" borderId="27" xfId="0" applyFill="1" applyBorder="1" applyAlignment="1">
      <alignment horizontal="left" vertical="center" wrapText="1"/>
    </xf>
    <xf numFmtId="0" fontId="0" fillId="9" borderId="3" xfId="0" applyFill="1" applyBorder="1" applyAlignment="1">
      <alignment horizontal="center" vertical="center" wrapText="1"/>
    </xf>
    <xf numFmtId="0" fontId="0" fillId="9" borderId="27" xfId="0" applyFill="1" applyBorder="1" applyAlignment="1">
      <alignment horizontal="left" vertical="center" wrapText="1"/>
    </xf>
    <xf numFmtId="0" fontId="0" fillId="13" borderId="3" xfId="0" applyFill="1" applyBorder="1" applyAlignment="1">
      <alignment horizontal="center" vertical="center" wrapText="1"/>
    </xf>
    <xf numFmtId="0" fontId="0" fillId="13" borderId="27" xfId="0" applyFill="1" applyBorder="1" applyAlignment="1">
      <alignment horizontal="center" vertical="center" wrapText="1"/>
    </xf>
    <xf numFmtId="0" fontId="0" fillId="13" borderId="38" xfId="0" applyFill="1" applyBorder="1" applyAlignment="1">
      <alignment horizontal="left" vertical="center" wrapText="1"/>
    </xf>
    <xf numFmtId="0" fontId="1" fillId="21" borderId="39" xfId="4" applyFill="1" applyBorder="1" applyAlignment="1">
      <alignment horizontal="center" vertical="center"/>
    </xf>
    <xf numFmtId="10" fontId="1" fillId="21" borderId="39" xfId="4" applyNumberFormat="1" applyFill="1" applyBorder="1" applyAlignment="1">
      <alignment horizontal="center" vertical="center"/>
    </xf>
    <xf numFmtId="0" fontId="0" fillId="21" borderId="39" xfId="0" applyFill="1" applyBorder="1"/>
    <xf numFmtId="1" fontId="0" fillId="21" borderId="39" xfId="0" applyNumberFormat="1" applyFill="1" applyBorder="1" applyAlignment="1">
      <alignment horizontal="center"/>
    </xf>
    <xf numFmtId="2" fontId="0" fillId="21" borderId="39" xfId="0" applyNumberFormat="1" applyFill="1" applyBorder="1" applyAlignment="1">
      <alignment horizontal="center"/>
    </xf>
    <xf numFmtId="0" fontId="1" fillId="22" borderId="39" xfId="5" applyFill="1" applyBorder="1" applyAlignment="1">
      <alignment horizontal="center" vertical="center"/>
    </xf>
    <xf numFmtId="10" fontId="1" fillId="22" borderId="39" xfId="5" applyNumberFormat="1" applyFill="1" applyBorder="1" applyAlignment="1">
      <alignment horizontal="center" vertical="center"/>
    </xf>
    <xf numFmtId="0" fontId="0" fillId="22" borderId="39" xfId="0" applyFill="1" applyBorder="1"/>
    <xf numFmtId="1" fontId="0" fillId="22" borderId="39" xfId="0" applyNumberFormat="1" applyFill="1" applyBorder="1" applyAlignment="1">
      <alignment horizontal="center"/>
    </xf>
    <xf numFmtId="2" fontId="0" fillId="22" borderId="39" xfId="0" applyNumberFormat="1" applyFill="1" applyBorder="1" applyAlignment="1">
      <alignment horizontal="center"/>
    </xf>
    <xf numFmtId="0" fontId="1" fillId="23" borderId="39" xfId="6" applyFill="1" applyBorder="1" applyAlignment="1">
      <alignment horizontal="center" vertical="center"/>
    </xf>
    <xf numFmtId="10" fontId="1" fillId="23" borderId="39" xfId="6" applyNumberFormat="1" applyFill="1" applyBorder="1" applyAlignment="1">
      <alignment horizontal="center" vertical="center"/>
    </xf>
    <xf numFmtId="0" fontId="0" fillId="23" borderId="39" xfId="0" applyFill="1" applyBorder="1"/>
    <xf numFmtId="1" fontId="0" fillId="23" borderId="39" xfId="0" applyNumberFormat="1" applyFill="1" applyBorder="1" applyAlignment="1">
      <alignment horizontal="center"/>
    </xf>
    <xf numFmtId="2" fontId="0" fillId="23" borderId="39" xfId="0" applyNumberFormat="1" applyFill="1" applyBorder="1" applyAlignment="1">
      <alignment horizontal="center"/>
    </xf>
    <xf numFmtId="0" fontId="0" fillId="7" borderId="39" xfId="0" applyFill="1" applyBorder="1" applyAlignment="1">
      <alignment horizontal="center"/>
    </xf>
    <xf numFmtId="10" fontId="0" fillId="7" borderId="39" xfId="0" applyNumberFormat="1" applyFill="1" applyBorder="1" applyAlignment="1">
      <alignment horizontal="center"/>
    </xf>
    <xf numFmtId="0" fontId="0" fillId="7" borderId="39" xfId="0" applyFill="1" applyBorder="1"/>
    <xf numFmtId="2" fontId="0" fillId="7" borderId="39" xfId="0" applyNumberFormat="1" applyFill="1" applyBorder="1" applyAlignment="1">
      <alignment horizontal="center"/>
    </xf>
    <xf numFmtId="0" fontId="14" fillId="24" borderId="40" xfId="3" applyFont="1" applyFill="1" applyBorder="1" applyAlignment="1">
      <alignment horizontal="center" vertical="center"/>
    </xf>
    <xf numFmtId="0" fontId="14" fillId="24" borderId="40" xfId="3" applyFont="1" applyFill="1" applyBorder="1" applyAlignment="1">
      <alignment horizontal="center" vertical="center" wrapText="1"/>
    </xf>
    <xf numFmtId="0" fontId="14" fillId="24" borderId="40" xfId="0" applyFont="1" applyFill="1" applyBorder="1" applyAlignment="1">
      <alignment horizontal="center"/>
    </xf>
    <xf numFmtId="0" fontId="14" fillId="24" borderId="40" xfId="0" applyFont="1" applyFill="1" applyBorder="1"/>
    <xf numFmtId="0" fontId="15" fillId="19" borderId="4" xfId="0" applyFont="1" applyFill="1" applyBorder="1" applyAlignment="1">
      <alignment horizontal="left" vertical="center" wrapText="1"/>
    </xf>
    <xf numFmtId="0" fontId="16" fillId="19" borderId="20" xfId="0" applyFont="1" applyFill="1" applyBorder="1" applyAlignment="1">
      <alignment horizontal="left" vertical="center"/>
    </xf>
    <xf numFmtId="0" fontId="15" fillId="19" borderId="5" xfId="0" applyFont="1" applyFill="1" applyBorder="1" applyAlignment="1">
      <alignment horizontal="left" vertical="center"/>
    </xf>
    <xf numFmtId="0" fontId="14" fillId="11" borderId="14" xfId="0" applyFont="1" applyFill="1" applyBorder="1" applyAlignment="1">
      <alignment horizontal="left" vertical="center"/>
    </xf>
    <xf numFmtId="0" fontId="14" fillId="11" borderId="29" xfId="0" applyFont="1" applyFill="1" applyBorder="1" applyAlignment="1">
      <alignment horizontal="left" vertical="center"/>
    </xf>
    <xf numFmtId="0" fontId="14" fillId="11" borderId="33" xfId="0" applyFont="1" applyFill="1" applyBorder="1" applyAlignment="1">
      <alignment horizontal="left" vertical="center"/>
    </xf>
    <xf numFmtId="0" fontId="14" fillId="19" borderId="14" xfId="0" applyFont="1" applyFill="1" applyBorder="1" applyAlignment="1">
      <alignment horizontal="left" vertical="center"/>
    </xf>
    <xf numFmtId="0" fontId="14" fillId="19" borderId="29" xfId="0" applyFont="1" applyFill="1" applyBorder="1" applyAlignment="1">
      <alignment horizontal="left" vertical="center"/>
    </xf>
    <xf numFmtId="0" fontId="14" fillId="19" borderId="33" xfId="0" applyFont="1" applyFill="1" applyBorder="1" applyAlignment="1">
      <alignment horizontal="left" vertical="center"/>
    </xf>
    <xf numFmtId="0" fontId="14" fillId="11" borderId="9" xfId="0" applyFont="1" applyFill="1" applyBorder="1" applyAlignment="1">
      <alignment horizontal="left" vertical="center"/>
    </xf>
    <xf numFmtId="0" fontId="14" fillId="11" borderId="25" xfId="0" applyFont="1" applyFill="1" applyBorder="1" applyAlignment="1">
      <alignment horizontal="left" vertical="center"/>
    </xf>
    <xf numFmtId="0" fontId="16" fillId="11" borderId="48" xfId="0" applyFont="1" applyFill="1" applyBorder="1" applyAlignment="1">
      <alignment horizontal="left" vertical="center"/>
    </xf>
    <xf numFmtId="0" fontId="16" fillId="11" borderId="49" xfId="0" applyFont="1" applyFill="1" applyBorder="1" applyAlignment="1">
      <alignment horizontal="left" vertical="center"/>
    </xf>
    <xf numFmtId="10" fontId="16" fillId="11" borderId="49" xfId="0" applyNumberFormat="1" applyFont="1" applyFill="1" applyBorder="1" applyAlignment="1">
      <alignment horizontal="left" vertical="center"/>
    </xf>
    <xf numFmtId="0" fontId="14" fillId="11" borderId="50" xfId="0" applyFont="1" applyFill="1" applyBorder="1" applyAlignment="1">
      <alignment horizontal="left" vertical="center"/>
    </xf>
    <xf numFmtId="0" fontId="16" fillId="11" borderId="51" xfId="0" applyFont="1" applyFill="1" applyBorder="1" applyAlignment="1">
      <alignment horizontal="left" vertical="center"/>
    </xf>
    <xf numFmtId="0" fontId="16" fillId="11" borderId="52" xfId="0" applyFont="1" applyFill="1" applyBorder="1" applyAlignment="1">
      <alignment horizontal="left" vertical="center"/>
    </xf>
    <xf numFmtId="10" fontId="16" fillId="11" borderId="52" xfId="0" applyNumberFormat="1" applyFont="1" applyFill="1" applyBorder="1" applyAlignment="1">
      <alignment horizontal="left" vertical="center"/>
    </xf>
    <xf numFmtId="0" fontId="15" fillId="11" borderId="53" xfId="0" applyFont="1" applyFill="1" applyBorder="1" applyAlignment="1">
      <alignment horizontal="left" vertical="center"/>
    </xf>
    <xf numFmtId="0" fontId="14" fillId="19" borderId="41" xfId="0" applyFont="1" applyFill="1" applyBorder="1" applyAlignment="1">
      <alignment horizontal="left" vertical="center"/>
    </xf>
    <xf numFmtId="0" fontId="14" fillId="19" borderId="24" xfId="0" applyFont="1" applyFill="1" applyBorder="1" applyAlignment="1">
      <alignment horizontal="left"/>
    </xf>
    <xf numFmtId="1" fontId="14" fillId="19" borderId="24" xfId="0" applyNumberFormat="1" applyFont="1" applyFill="1" applyBorder="1" applyAlignment="1">
      <alignment horizontal="left"/>
    </xf>
    <xf numFmtId="0" fontId="14" fillId="19" borderId="42" xfId="0" applyFont="1" applyFill="1" applyBorder="1" applyAlignment="1">
      <alignment horizontal="left"/>
    </xf>
    <xf numFmtId="0" fontId="14" fillId="11" borderId="43" xfId="0" applyFont="1" applyFill="1" applyBorder="1" applyAlignment="1">
      <alignment horizontal="left" vertical="center"/>
    </xf>
    <xf numFmtId="0" fontId="14" fillId="11" borderId="44" xfId="0" applyFont="1" applyFill="1" applyBorder="1" applyAlignment="1">
      <alignment horizontal="left"/>
    </xf>
    <xf numFmtId="1" fontId="14" fillId="11" borderId="44" xfId="0" applyNumberFormat="1" applyFont="1" applyFill="1" applyBorder="1" applyAlignment="1">
      <alignment horizontal="left"/>
    </xf>
    <xf numFmtId="0" fontId="14" fillId="11" borderId="45" xfId="0" applyFont="1" applyFill="1" applyBorder="1" applyAlignment="1">
      <alignment horizontal="left"/>
    </xf>
    <xf numFmtId="0" fontId="15" fillId="20" borderId="4" xfId="0" applyFont="1" applyFill="1" applyBorder="1" applyAlignment="1">
      <alignment horizontal="left" vertical="center" wrapText="1"/>
    </xf>
    <xf numFmtId="0" fontId="15" fillId="20" borderId="20" xfId="0" applyFont="1" applyFill="1" applyBorder="1" applyAlignment="1">
      <alignment horizontal="left" vertical="center" wrapText="1"/>
    </xf>
    <xf numFmtId="0" fontId="15" fillId="20" borderId="5" xfId="0" applyFont="1" applyFill="1" applyBorder="1" applyAlignment="1">
      <alignment horizontal="left" vertical="center"/>
    </xf>
    <xf numFmtId="0" fontId="14" fillId="12" borderId="14" xfId="0" applyFont="1" applyFill="1" applyBorder="1" applyAlignment="1">
      <alignment horizontal="left" vertical="center" wrapText="1"/>
    </xf>
    <xf numFmtId="0" fontId="14" fillId="12" borderId="29" xfId="0" applyFont="1" applyFill="1" applyBorder="1" applyAlignment="1">
      <alignment horizontal="left" vertical="center" wrapText="1"/>
    </xf>
    <xf numFmtId="0" fontId="14" fillId="12" borderId="33" xfId="0" applyFont="1" applyFill="1" applyBorder="1" applyAlignment="1">
      <alignment horizontal="left" vertical="center"/>
    </xf>
    <xf numFmtId="0" fontId="14" fillId="20" borderId="14" xfId="0" applyFont="1" applyFill="1" applyBorder="1" applyAlignment="1">
      <alignment horizontal="left" vertical="center" wrapText="1"/>
    </xf>
    <xf numFmtId="0" fontId="14" fillId="20" borderId="29" xfId="0" applyFont="1" applyFill="1" applyBorder="1" applyAlignment="1">
      <alignment horizontal="left" vertical="center" wrapText="1"/>
    </xf>
    <xf numFmtId="0" fontId="14" fillId="20" borderId="33" xfId="0" applyFont="1" applyFill="1" applyBorder="1" applyAlignment="1">
      <alignment horizontal="left" vertical="center"/>
    </xf>
    <xf numFmtId="0" fontId="14" fillId="20" borderId="9" xfId="0" applyFont="1" applyFill="1" applyBorder="1" applyAlignment="1">
      <alignment horizontal="left" vertical="center" wrapText="1"/>
    </xf>
    <xf numFmtId="0" fontId="14" fillId="20" borderId="25" xfId="0" applyFont="1" applyFill="1" applyBorder="1" applyAlignment="1">
      <alignment horizontal="left" vertical="center" wrapText="1"/>
    </xf>
    <xf numFmtId="0" fontId="14" fillId="20" borderId="30" xfId="0" applyFont="1" applyFill="1" applyBorder="1" applyAlignment="1">
      <alignment horizontal="left" vertical="center"/>
    </xf>
    <xf numFmtId="0" fontId="16" fillId="12" borderId="48" xfId="0" applyFont="1" applyFill="1" applyBorder="1" applyAlignment="1">
      <alignment horizontal="left" vertical="center" wrapText="1"/>
    </xf>
    <xf numFmtId="0" fontId="16" fillId="12" borderId="49" xfId="0" applyFont="1" applyFill="1" applyBorder="1" applyAlignment="1">
      <alignment horizontal="left" vertical="center" wrapText="1"/>
    </xf>
    <xf numFmtId="10" fontId="16" fillId="12" borderId="49" xfId="1" applyNumberFormat="1" applyFont="1" applyFill="1" applyBorder="1" applyAlignment="1">
      <alignment horizontal="left" vertical="center" wrapText="1"/>
    </xf>
    <xf numFmtId="0" fontId="16" fillId="12" borderId="50" xfId="0" applyFont="1" applyFill="1" applyBorder="1" applyAlignment="1">
      <alignment horizontal="left" vertical="center"/>
    </xf>
    <xf numFmtId="0" fontId="16" fillId="12" borderId="51" xfId="0" applyFont="1" applyFill="1" applyBorder="1" applyAlignment="1">
      <alignment horizontal="left" vertical="center" wrapText="1"/>
    </xf>
    <xf numFmtId="0" fontId="16" fillId="12" borderId="52" xfId="0" applyFont="1" applyFill="1" applyBorder="1" applyAlignment="1">
      <alignment horizontal="left" vertical="center" wrapText="1"/>
    </xf>
    <xf numFmtId="10" fontId="16" fillId="12" borderId="52" xfId="1" applyNumberFormat="1" applyFont="1" applyFill="1" applyBorder="1" applyAlignment="1">
      <alignment horizontal="left" vertical="center" wrapText="1"/>
    </xf>
    <xf numFmtId="0" fontId="16" fillId="12" borderId="53" xfId="0" applyFont="1" applyFill="1" applyBorder="1" applyAlignment="1">
      <alignment horizontal="left" vertical="center"/>
    </xf>
    <xf numFmtId="0" fontId="14" fillId="20" borderId="41" xfId="0" applyFont="1" applyFill="1" applyBorder="1" applyAlignment="1">
      <alignment horizontal="left" vertical="center" wrapText="1"/>
    </xf>
    <xf numFmtId="0" fontId="14" fillId="20" borderId="24" xfId="0" applyFont="1" applyFill="1" applyBorder="1" applyAlignment="1">
      <alignment horizontal="left"/>
    </xf>
    <xf numFmtId="1" fontId="14" fillId="20" borderId="24" xfId="0" applyNumberFormat="1" applyFont="1" applyFill="1" applyBorder="1" applyAlignment="1">
      <alignment horizontal="left" vertical="center" wrapText="1"/>
    </xf>
    <xf numFmtId="0" fontId="14" fillId="20" borderId="42" xfId="0" applyFont="1" applyFill="1" applyBorder="1" applyAlignment="1">
      <alignment horizontal="left"/>
    </xf>
    <xf numFmtId="0" fontId="14" fillId="12" borderId="46" xfId="0" applyFont="1" applyFill="1" applyBorder="1" applyAlignment="1">
      <alignment horizontal="left" vertical="center" wrapText="1"/>
    </xf>
    <xf numFmtId="0" fontId="14" fillId="12" borderId="29" xfId="0" applyFont="1" applyFill="1" applyBorder="1" applyAlignment="1">
      <alignment horizontal="left"/>
    </xf>
    <xf numFmtId="1" fontId="14" fillId="12" borderId="29" xfId="0" applyNumberFormat="1" applyFont="1" applyFill="1" applyBorder="1" applyAlignment="1">
      <alignment horizontal="left"/>
    </xf>
    <xf numFmtId="0" fontId="14" fillId="12" borderId="47" xfId="0" applyFont="1" applyFill="1" applyBorder="1" applyAlignment="1">
      <alignment horizontal="left"/>
    </xf>
    <xf numFmtId="0" fontId="14" fillId="20" borderId="43" xfId="0" applyFont="1" applyFill="1" applyBorder="1" applyAlignment="1">
      <alignment horizontal="left" vertical="center" wrapText="1"/>
    </xf>
    <xf numFmtId="0" fontId="14" fillId="20" borderId="44" xfId="0" applyFont="1" applyFill="1" applyBorder="1" applyAlignment="1">
      <alignment horizontal="left"/>
    </xf>
    <xf numFmtId="1" fontId="14" fillId="20" borderId="44" xfId="0" applyNumberFormat="1" applyFont="1" applyFill="1" applyBorder="1" applyAlignment="1">
      <alignment horizontal="left" vertical="center"/>
    </xf>
    <xf numFmtId="0" fontId="14" fillId="20" borderId="45" xfId="0" applyFont="1" applyFill="1" applyBorder="1" applyAlignment="1">
      <alignment horizontal="left"/>
    </xf>
    <xf numFmtId="0" fontId="16" fillId="18" borderId="4" xfId="0" applyFont="1" applyFill="1" applyBorder="1" applyAlignment="1">
      <alignment horizontal="left" vertical="center"/>
    </xf>
    <xf numFmtId="0" fontId="16" fillId="18" borderId="20" xfId="0" applyFont="1" applyFill="1" applyBorder="1" applyAlignment="1">
      <alignment horizontal="left" vertical="center"/>
    </xf>
    <xf numFmtId="0" fontId="15" fillId="18" borderId="5" xfId="0" applyFont="1" applyFill="1" applyBorder="1" applyAlignment="1">
      <alignment horizontal="left" vertical="center"/>
    </xf>
    <xf numFmtId="0" fontId="14" fillId="14" borderId="14" xfId="0" applyFont="1" applyFill="1" applyBorder="1" applyAlignment="1">
      <alignment horizontal="left" vertical="center"/>
    </xf>
    <xf numFmtId="0" fontId="14" fillId="14" borderId="29" xfId="0" applyFont="1" applyFill="1" applyBorder="1" applyAlignment="1">
      <alignment horizontal="left" vertical="center"/>
    </xf>
    <xf numFmtId="0" fontId="14" fillId="14" borderId="33" xfId="0" applyFont="1" applyFill="1" applyBorder="1" applyAlignment="1">
      <alignment horizontal="left" vertical="center"/>
    </xf>
    <xf numFmtId="0" fontId="14" fillId="18" borderId="14" xfId="0" applyFont="1" applyFill="1" applyBorder="1" applyAlignment="1">
      <alignment horizontal="left" vertical="center"/>
    </xf>
    <xf numFmtId="0" fontId="14" fillId="18" borderId="29" xfId="0" applyFont="1" applyFill="1" applyBorder="1" applyAlignment="1">
      <alignment horizontal="left" vertical="center"/>
    </xf>
    <xf numFmtId="0" fontId="14" fillId="18" borderId="33" xfId="0" applyFont="1" applyFill="1" applyBorder="1" applyAlignment="1">
      <alignment horizontal="left" vertical="center"/>
    </xf>
    <xf numFmtId="0" fontId="14" fillId="14" borderId="9" xfId="0" applyFont="1" applyFill="1" applyBorder="1" applyAlignment="1">
      <alignment horizontal="left" vertical="center"/>
    </xf>
    <xf numFmtId="0" fontId="14" fillId="14" borderId="25" xfId="0" applyFont="1" applyFill="1" applyBorder="1" applyAlignment="1">
      <alignment horizontal="left" vertical="center"/>
    </xf>
    <xf numFmtId="0" fontId="14" fillId="14" borderId="30" xfId="0" applyFont="1" applyFill="1" applyBorder="1" applyAlignment="1">
      <alignment horizontal="left" vertical="center"/>
    </xf>
    <xf numFmtId="0" fontId="16" fillId="14" borderId="48" xfId="0" applyFont="1" applyFill="1" applyBorder="1" applyAlignment="1">
      <alignment horizontal="left" vertical="center"/>
    </xf>
    <xf numFmtId="0" fontId="16" fillId="14" borderId="49" xfId="0" applyFont="1" applyFill="1" applyBorder="1" applyAlignment="1">
      <alignment horizontal="left" vertical="center"/>
    </xf>
    <xf numFmtId="10" fontId="16" fillId="14" borderId="49" xfId="1" applyNumberFormat="1" applyFont="1" applyFill="1" applyBorder="1" applyAlignment="1">
      <alignment horizontal="left" vertical="center"/>
    </xf>
    <xf numFmtId="0" fontId="14" fillId="14" borderId="50" xfId="0" applyFont="1" applyFill="1" applyBorder="1" applyAlignment="1">
      <alignment horizontal="left" vertical="center"/>
    </xf>
    <xf numFmtId="0" fontId="16" fillId="14" borderId="51" xfId="0" applyFont="1" applyFill="1" applyBorder="1" applyAlignment="1">
      <alignment horizontal="left" vertical="center"/>
    </xf>
    <xf numFmtId="0" fontId="16" fillId="14" borderId="52" xfId="0" applyFont="1" applyFill="1" applyBorder="1" applyAlignment="1">
      <alignment horizontal="left" vertical="center"/>
    </xf>
    <xf numFmtId="10" fontId="16" fillId="14" borderId="52" xfId="1" applyNumberFormat="1" applyFont="1" applyFill="1" applyBorder="1" applyAlignment="1">
      <alignment horizontal="left" vertical="center"/>
    </xf>
    <xf numFmtId="0" fontId="15" fillId="14" borderId="53" xfId="0" applyFont="1" applyFill="1" applyBorder="1" applyAlignment="1">
      <alignment horizontal="left" vertical="center"/>
    </xf>
    <xf numFmtId="0" fontId="14" fillId="18" borderId="41" xfId="0" applyFont="1" applyFill="1" applyBorder="1" applyAlignment="1">
      <alignment horizontal="left" vertical="center"/>
    </xf>
    <xf numFmtId="0" fontId="14" fillId="18" borderId="24" xfId="0" applyFont="1" applyFill="1" applyBorder="1" applyAlignment="1">
      <alignment horizontal="left"/>
    </xf>
    <xf numFmtId="1" fontId="14" fillId="18" borderId="24" xfId="0" applyNumberFormat="1" applyFont="1" applyFill="1" applyBorder="1" applyAlignment="1">
      <alignment horizontal="left"/>
    </xf>
    <xf numFmtId="0" fontId="14" fillId="18" borderId="42" xfId="0" applyFont="1" applyFill="1" applyBorder="1" applyAlignment="1">
      <alignment horizontal="left"/>
    </xf>
    <xf numFmtId="0" fontId="14" fillId="14" borderId="46" xfId="0" applyFont="1" applyFill="1" applyBorder="1" applyAlignment="1">
      <alignment horizontal="left" vertical="center"/>
    </xf>
    <xf numFmtId="0" fontId="14" fillId="14" borderId="29" xfId="0" applyFont="1" applyFill="1" applyBorder="1" applyAlignment="1">
      <alignment horizontal="left"/>
    </xf>
    <xf numFmtId="1" fontId="14" fillId="14" borderId="29" xfId="0" applyNumberFormat="1" applyFont="1" applyFill="1" applyBorder="1" applyAlignment="1">
      <alignment horizontal="left"/>
    </xf>
    <xf numFmtId="0" fontId="14" fillId="14" borderId="47" xfId="0" applyFont="1" applyFill="1" applyBorder="1" applyAlignment="1">
      <alignment horizontal="left"/>
    </xf>
    <xf numFmtId="0" fontId="14" fillId="18" borderId="43" xfId="0" applyFont="1" applyFill="1" applyBorder="1" applyAlignment="1">
      <alignment horizontal="left" vertical="center"/>
    </xf>
    <xf numFmtId="0" fontId="14" fillId="18" borderId="44" xfId="0" applyFont="1" applyFill="1" applyBorder="1" applyAlignment="1">
      <alignment horizontal="left"/>
    </xf>
    <xf numFmtId="1" fontId="14" fillId="18" borderId="44" xfId="0" applyNumberFormat="1" applyFont="1" applyFill="1" applyBorder="1" applyAlignment="1">
      <alignment horizontal="left" vertical="center"/>
    </xf>
    <xf numFmtId="0" fontId="14" fillId="18" borderId="45" xfId="0" applyFont="1" applyFill="1" applyBorder="1" applyAlignment="1">
      <alignment horizontal="left"/>
    </xf>
    <xf numFmtId="0" fontId="0" fillId="10" borderId="8" xfId="0" applyFill="1" applyBorder="1" applyAlignment="1">
      <alignment horizontal="center" vertical="center" wrapText="1"/>
    </xf>
    <xf numFmtId="0" fontId="18" fillId="0" borderId="0" xfId="0" applyFont="1" applyAlignment="1">
      <alignment wrapText="1"/>
    </xf>
    <xf numFmtId="0" fontId="14" fillId="11" borderId="33" xfId="0" applyFont="1" applyFill="1" applyBorder="1" applyAlignment="1">
      <alignment horizontal="left" vertical="center" wrapText="1"/>
    </xf>
    <xf numFmtId="0" fontId="14" fillId="11" borderId="30" xfId="0" applyFont="1" applyFill="1" applyBorder="1" applyAlignment="1">
      <alignment horizontal="left" vertical="center" wrapText="1"/>
    </xf>
    <xf numFmtId="49" fontId="13" fillId="0" borderId="12" xfId="0" applyNumberFormat="1" applyFont="1" applyBorder="1" applyAlignment="1">
      <alignment horizontal="right" vertical="center" wrapText="1"/>
    </xf>
    <xf numFmtId="49" fontId="13" fillId="0" borderId="25" xfId="0" applyNumberFormat="1" applyFont="1" applyBorder="1" applyAlignment="1">
      <alignment horizontal="right" vertical="center" wrapText="1"/>
    </xf>
    <xf numFmtId="0" fontId="12" fillId="17" borderId="7" xfId="0" applyFont="1" applyFill="1" applyBorder="1" applyAlignment="1">
      <alignment horizontal="left" vertical="center" wrapText="1"/>
    </xf>
    <xf numFmtId="0" fontId="12" fillId="17" borderId="17" xfId="0" applyFont="1" applyFill="1" applyBorder="1" applyAlignment="1">
      <alignment horizontal="left" vertical="center" wrapText="1"/>
    </xf>
    <xf numFmtId="0" fontId="12" fillId="17" borderId="18" xfId="0" applyFont="1" applyFill="1" applyBorder="1" applyAlignment="1">
      <alignment horizontal="left" vertical="center" wrapText="1"/>
    </xf>
    <xf numFmtId="0" fontId="0" fillId="16" borderId="7" xfId="0" applyFill="1" applyBorder="1" applyAlignment="1">
      <alignment horizontal="center" vertical="center"/>
    </xf>
    <xf numFmtId="0" fontId="0" fillId="16" borderId="17" xfId="0" applyFill="1" applyBorder="1" applyAlignment="1">
      <alignment horizontal="center" vertical="center"/>
    </xf>
    <xf numFmtId="0" fontId="12" fillId="16" borderId="17" xfId="0" applyFont="1" applyFill="1" applyBorder="1" applyAlignment="1">
      <alignment horizontal="left" vertical="center" wrapText="1"/>
    </xf>
    <xf numFmtId="0" fontId="0" fillId="0" borderId="8" xfId="0" applyBorder="1" applyAlignment="1">
      <alignment horizontal="right" vertical="center" wrapText="1"/>
    </xf>
    <xf numFmtId="0" fontId="0" fillId="0" borderId="28" xfId="0" applyBorder="1" applyAlignment="1">
      <alignment horizontal="right" vertical="center" wrapText="1"/>
    </xf>
    <xf numFmtId="0" fontId="13" fillId="0" borderId="10" xfId="0" applyFont="1" applyBorder="1" applyAlignment="1">
      <alignment horizontal="right" vertical="center" wrapText="1"/>
    </xf>
    <xf numFmtId="0" fontId="13" fillId="0" borderId="26" xfId="0" applyFont="1" applyBorder="1" applyAlignment="1">
      <alignment horizontal="right" vertical="center" wrapText="1"/>
    </xf>
    <xf numFmtId="9" fontId="13" fillId="8" borderId="10" xfId="1" applyFont="1" applyFill="1" applyBorder="1" applyAlignment="1">
      <alignment horizontal="center" vertical="center" wrapText="1"/>
    </xf>
    <xf numFmtId="9" fontId="13" fillId="8" borderId="26" xfId="1" applyFont="1" applyFill="1" applyBorder="1" applyAlignment="1">
      <alignment horizontal="center" vertical="center" wrapText="1"/>
    </xf>
    <xf numFmtId="9" fontId="13" fillId="8" borderId="34" xfId="1" applyFont="1" applyFill="1" applyBorder="1" applyAlignment="1">
      <alignment horizontal="center" vertical="center" wrapText="1"/>
    </xf>
    <xf numFmtId="9" fontId="13" fillId="9" borderId="10" xfId="1" applyFont="1" applyFill="1" applyBorder="1" applyAlignment="1">
      <alignment horizontal="center" vertical="center" wrapText="1"/>
    </xf>
    <xf numFmtId="9" fontId="13" fillId="9" borderId="26" xfId="1" applyFont="1" applyFill="1" applyBorder="1" applyAlignment="1">
      <alignment horizontal="center" vertical="center" wrapText="1"/>
    </xf>
    <xf numFmtId="9" fontId="13" fillId="9" borderId="34" xfId="1" applyFont="1" applyFill="1" applyBorder="1" applyAlignment="1">
      <alignment horizontal="center" vertical="center" wrapText="1"/>
    </xf>
    <xf numFmtId="9" fontId="13" fillId="10" borderId="10" xfId="1" applyFont="1" applyFill="1" applyBorder="1" applyAlignment="1">
      <alignment horizontal="center" vertical="center" wrapText="1"/>
    </xf>
    <xf numFmtId="9" fontId="13" fillId="10" borderId="26" xfId="1" applyFont="1" applyFill="1" applyBorder="1" applyAlignment="1">
      <alignment horizontal="center" vertical="center" wrapText="1"/>
    </xf>
    <xf numFmtId="9" fontId="13" fillId="10" borderId="34" xfId="1" applyFont="1" applyFill="1" applyBorder="1" applyAlignment="1">
      <alignment horizontal="center" vertical="center" wrapText="1"/>
    </xf>
    <xf numFmtId="0" fontId="12" fillId="16" borderId="17" xfId="0" applyFont="1" applyFill="1" applyBorder="1" applyAlignment="1">
      <alignment horizontal="left" vertical="center"/>
    </xf>
    <xf numFmtId="0" fontId="0" fillId="0" borderId="0" xfId="0" applyAlignment="1">
      <alignment horizontal="center" vertical="center"/>
    </xf>
    <xf numFmtId="0" fontId="0" fillId="0" borderId="2" xfId="0" applyBorder="1" applyAlignment="1">
      <alignment horizontal="center" vertical="center"/>
    </xf>
    <xf numFmtId="49" fontId="3" fillId="0" borderId="1" xfId="0" applyNumberFormat="1" applyFont="1" applyBorder="1" applyAlignment="1">
      <alignment horizontal="left" vertical="center" wrapText="1"/>
    </xf>
    <xf numFmtId="49" fontId="3" fillId="0" borderId="3" xfId="0" applyNumberFormat="1" applyFont="1" applyBorder="1" applyAlignment="1">
      <alignment horizontal="left" vertical="center" wrapText="1"/>
    </xf>
    <xf numFmtId="0" fontId="3" fillId="8" borderId="1" xfId="0" applyFont="1" applyFill="1" applyBorder="1" applyAlignment="1">
      <alignment horizontal="center" vertical="center" wrapText="1"/>
    </xf>
    <xf numFmtId="0" fontId="3" fillId="8" borderId="6" xfId="0" applyFont="1" applyFill="1" applyBorder="1" applyAlignment="1">
      <alignment horizontal="center" vertical="center" wrapText="1"/>
    </xf>
    <xf numFmtId="0" fontId="3" fillId="9" borderId="31" xfId="0" applyFont="1" applyFill="1" applyBorder="1" applyAlignment="1">
      <alignment horizontal="center" vertical="center" wrapText="1"/>
    </xf>
    <xf numFmtId="0" fontId="3" fillId="9" borderId="19" xfId="0" applyFont="1" applyFill="1" applyBorder="1" applyAlignment="1">
      <alignment horizontal="center" vertical="center" wrapText="1"/>
    </xf>
    <xf numFmtId="0" fontId="3" fillId="9" borderId="32" xfId="0" applyFont="1" applyFill="1" applyBorder="1" applyAlignment="1">
      <alignment horizontal="center" vertical="center" wrapText="1"/>
    </xf>
    <xf numFmtId="49" fontId="13" fillId="0" borderId="10" xfId="0" applyNumberFormat="1" applyFont="1" applyBorder="1" applyAlignment="1">
      <alignment horizontal="right" vertical="center" wrapText="1"/>
    </xf>
    <xf numFmtId="49" fontId="13" fillId="0" borderId="34" xfId="0" applyNumberFormat="1" applyFont="1" applyBorder="1" applyAlignment="1">
      <alignment horizontal="right" vertical="center" wrapText="1"/>
    </xf>
    <xf numFmtId="0" fontId="0" fillId="8" borderId="54" xfId="0" applyFill="1" applyBorder="1" applyAlignment="1">
      <alignment horizontal="center" vertical="center" wrapText="1"/>
    </xf>
    <xf numFmtId="0" fontId="0" fillId="8" borderId="55" xfId="0" applyFill="1" applyBorder="1" applyAlignment="1">
      <alignment horizontal="center" vertical="center" wrapText="1"/>
    </xf>
    <xf numFmtId="0" fontId="0" fillId="8" borderId="36" xfId="0"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left" vertical="center" wrapText="1"/>
    </xf>
    <xf numFmtId="0" fontId="3" fillId="13" borderId="31" xfId="0" applyFont="1" applyFill="1" applyBorder="1" applyAlignment="1">
      <alignment horizontal="center" vertical="center" wrapText="1"/>
    </xf>
    <xf numFmtId="0" fontId="3" fillId="13" borderId="19" xfId="0" applyFont="1" applyFill="1" applyBorder="1" applyAlignment="1">
      <alignment horizontal="center" vertical="center" wrapText="1"/>
    </xf>
    <xf numFmtId="0" fontId="3" fillId="13" borderId="16" xfId="0" applyFont="1" applyFill="1" applyBorder="1" applyAlignment="1">
      <alignment horizontal="center" vertical="center" wrapText="1"/>
    </xf>
    <xf numFmtId="49" fontId="3" fillId="0" borderId="6" xfId="0" applyNumberFormat="1" applyFont="1" applyBorder="1" applyAlignment="1">
      <alignment horizontal="left" vertical="center" wrapText="1"/>
    </xf>
    <xf numFmtId="49" fontId="3" fillId="0" borderId="27" xfId="0" applyNumberFormat="1" applyFont="1" applyBorder="1" applyAlignment="1">
      <alignment horizontal="left" vertical="center" wrapText="1"/>
    </xf>
    <xf numFmtId="49" fontId="13" fillId="0" borderId="15" xfId="0" applyNumberFormat="1" applyFont="1" applyBorder="1" applyAlignment="1">
      <alignment horizontal="right" vertical="center" wrapText="1"/>
    </xf>
    <xf numFmtId="0" fontId="6" fillId="0" borderId="0" xfId="0" applyFont="1" applyAlignment="1">
      <alignment horizontal="center" vertical="center"/>
    </xf>
    <xf numFmtId="0" fontId="17" fillId="18" borderId="3" xfId="0" applyFont="1" applyFill="1" applyBorder="1" applyAlignment="1">
      <alignment horizontal="center"/>
    </xf>
    <xf numFmtId="0" fontId="17" fillId="18" borderId="27" xfId="0" applyFont="1" applyFill="1" applyBorder="1" applyAlignment="1">
      <alignment horizontal="center"/>
    </xf>
    <xf numFmtId="0" fontId="17" fillId="18" borderId="38" xfId="0" applyFont="1" applyFill="1" applyBorder="1" applyAlignment="1">
      <alignment horizontal="center"/>
    </xf>
    <xf numFmtId="0" fontId="7" fillId="19" borderId="7" xfId="0" applyFont="1" applyFill="1" applyBorder="1" applyAlignment="1">
      <alignment horizontal="center"/>
    </xf>
    <xf numFmtId="0" fontId="7" fillId="19" borderId="17" xfId="0" applyFont="1" applyFill="1" applyBorder="1" applyAlignment="1">
      <alignment horizontal="center"/>
    </xf>
    <xf numFmtId="0" fontId="7" fillId="19" borderId="18" xfId="0" applyFont="1" applyFill="1" applyBorder="1" applyAlignment="1">
      <alignment horizontal="center"/>
    </xf>
    <xf numFmtId="0" fontId="16" fillId="11" borderId="49" xfId="0" applyFont="1" applyFill="1" applyBorder="1" applyAlignment="1">
      <alignment horizontal="left" vertical="center"/>
    </xf>
    <xf numFmtId="2" fontId="17" fillId="20" borderId="3" xfId="0" applyNumberFormat="1" applyFont="1" applyFill="1" applyBorder="1" applyAlignment="1">
      <alignment horizontal="center" vertical="center" wrapText="1"/>
    </xf>
    <xf numFmtId="2" fontId="17" fillId="20" borderId="27" xfId="0" applyNumberFormat="1" applyFont="1" applyFill="1" applyBorder="1" applyAlignment="1">
      <alignment horizontal="center" vertical="center" wrapText="1"/>
    </xf>
    <xf numFmtId="2" fontId="17" fillId="20" borderId="38" xfId="0" applyNumberFormat="1" applyFont="1" applyFill="1" applyBorder="1" applyAlignment="1">
      <alignment horizontal="center" vertical="center" wrapText="1"/>
    </xf>
  </cellXfs>
  <cellStyles count="7">
    <cellStyle name="40 % - Accent1" xfId="4" builtinId="31"/>
    <cellStyle name="40 % - Accent2" xfId="5" builtinId="35"/>
    <cellStyle name="40 % - Accent3" xfId="6" builtinId="39"/>
    <cellStyle name="Normal" xfId="0" builtinId="0"/>
    <cellStyle name="Pourcentage" xfId="1" builtinId="5"/>
    <cellStyle name="Sortie" xfId="3" builtinId="21"/>
    <cellStyle name="Texte explicatif" xfId="2" builtinId="53" customBuiltin="1"/>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993366"/>
      <rgbColor rgb="FFFFFFCC"/>
      <rgbColor rgb="FFCCFFFF"/>
      <rgbColor rgb="FF660066"/>
      <rgbColor rgb="FFFF8080"/>
      <rgbColor rgb="FF0070C0"/>
      <rgbColor rgb="FFB9CDE5"/>
      <rgbColor rgb="FF000080"/>
      <rgbColor rgb="FFFF00FF"/>
      <rgbColor rgb="FFFFFF00"/>
      <rgbColor rgb="FF00FFFF"/>
      <rgbColor rgb="FF800080"/>
      <rgbColor rgb="FF800000"/>
      <rgbColor rgb="FF008080"/>
      <rgbColor rgb="FF0000FF"/>
      <rgbColor rgb="FF00B0F0"/>
      <rgbColor rgb="FFCCFFFF"/>
      <rgbColor rgb="FFD7E4BD"/>
      <rgbColor rgb="FFFFFF99"/>
      <rgbColor rgb="FF99CCFF"/>
      <rgbColor rgb="FFFF99CC"/>
      <rgbColor rgb="FFCC99FF"/>
      <rgbColor rgb="FFE6B9B8"/>
      <rgbColor rgb="FF3366FF"/>
      <rgbColor rgb="FF33CCCC"/>
      <rgbColor rgb="FF9BBB59"/>
      <rgbColor rgb="FFFFC000"/>
      <rgbColor rgb="FFF79646"/>
      <rgbColor rgb="FFE46C0A"/>
      <rgbColor rgb="FF8064A2"/>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FA667-0374-4556-B71F-558CE1E91347}">
  <sheetPr codeName="Sheet6"/>
  <dimension ref="A3:G7"/>
  <sheetViews>
    <sheetView workbookViewId="0">
      <selection activeCell="D8" sqref="D8"/>
    </sheetView>
  </sheetViews>
  <sheetFormatPr defaultColWidth="9.140625" defaultRowHeight="15"/>
  <cols>
    <col min="2" max="2" width="15" customWidth="1"/>
    <col min="3" max="3" width="16" customWidth="1"/>
    <col min="4" max="4" width="14.140625" customWidth="1"/>
    <col min="5" max="5" width="16.140625" bestFit="1" customWidth="1"/>
    <col min="6" max="6" width="9.28515625" bestFit="1" customWidth="1"/>
    <col min="7" max="7" width="15.7109375" customWidth="1"/>
  </cols>
  <sheetData>
    <row r="3" spans="1:7" ht="30">
      <c r="A3" s="40"/>
      <c r="B3" s="126" t="s">
        <v>0</v>
      </c>
      <c r="C3" s="126" t="s">
        <v>1</v>
      </c>
      <c r="D3" s="126" t="s">
        <v>2</v>
      </c>
      <c r="E3" s="127" t="s">
        <v>3</v>
      </c>
      <c r="F3" s="128" t="s">
        <v>4</v>
      </c>
      <c r="G3" s="129" t="s">
        <v>5</v>
      </c>
    </row>
    <row r="4" spans="1:7">
      <c r="A4" s="107" t="s">
        <v>6</v>
      </c>
      <c r="B4" s="108">
        <f>(Fonctionnalités!E18)</f>
        <v>0.92100000000000004</v>
      </c>
      <c r="C4" s="108">
        <f>'Assurance Qualité'!C60</f>
        <v>0.7965000000000001</v>
      </c>
      <c r="D4" s="108">
        <f>B4*0.6+C4*0.4 - 0.1*E4</f>
        <v>0.87119999999999997</v>
      </c>
      <c r="E4" s="109"/>
      <c r="F4" s="110">
        <v>20</v>
      </c>
      <c r="G4" s="111">
        <f>D4*F4</f>
        <v>17.423999999999999</v>
      </c>
    </row>
    <row r="5" spans="1:7">
      <c r="A5" s="112" t="s">
        <v>7</v>
      </c>
      <c r="B5" s="113">
        <f>(Fonctionnalités!E34)</f>
        <v>0.97699999999999998</v>
      </c>
      <c r="C5" s="113">
        <f>'Assurance Qualité'!F60</f>
        <v>0.875</v>
      </c>
      <c r="D5" s="113">
        <f t="shared" ref="D5:D6" si="0">B5*0.6+C5*0.4 - 0.1*E5</f>
        <v>0.93619999999999992</v>
      </c>
      <c r="E5" s="114"/>
      <c r="F5" s="115">
        <v>25</v>
      </c>
      <c r="G5" s="116">
        <f t="shared" ref="G5:G7" si="1">D5*F5</f>
        <v>23.404999999999998</v>
      </c>
    </row>
    <row r="6" spans="1:7">
      <c r="A6" s="117" t="s">
        <v>8</v>
      </c>
      <c r="B6" s="118">
        <f>(Fonctionnalités!E50)</f>
        <v>0.93799999999999994</v>
      </c>
      <c r="C6" s="118">
        <f>'Assurance Qualité'!I60</f>
        <v>0.89</v>
      </c>
      <c r="D6" s="118">
        <f t="shared" si="0"/>
        <v>0.91880000000000006</v>
      </c>
      <c r="E6" s="119"/>
      <c r="F6" s="120">
        <v>20</v>
      </c>
      <c r="G6" s="121">
        <f t="shared" si="1"/>
        <v>18.376000000000001</v>
      </c>
    </row>
    <row r="7" spans="1:7">
      <c r="A7" s="122" t="s">
        <v>9</v>
      </c>
      <c r="B7" s="122"/>
      <c r="C7" s="122"/>
      <c r="D7" s="123">
        <v>0.92</v>
      </c>
      <c r="E7" s="124"/>
      <c r="F7" s="122">
        <v>10</v>
      </c>
      <c r="G7" s="125">
        <f t="shared" si="1"/>
        <v>9.2000000000000011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2:Q60"/>
  <sheetViews>
    <sheetView topLeftCell="A39" zoomScaleNormal="100" workbookViewId="0">
      <selection activeCell="I46" sqref="I46"/>
    </sheetView>
  </sheetViews>
  <sheetFormatPr defaultColWidth="9.140625" defaultRowHeight="15"/>
  <cols>
    <col min="1" max="1" width="22.7109375" style="1" customWidth="1"/>
    <col min="2" max="2" width="77.5703125" style="10" customWidth="1"/>
    <col min="3" max="4" width="10.7109375" style="1" customWidth="1"/>
    <col min="5" max="5" width="20.7109375" style="10" customWidth="1"/>
    <col min="6" max="7" width="10.7109375" customWidth="1"/>
    <col min="8" max="8" width="20.7109375" style="10" customWidth="1"/>
    <col min="9" max="10" width="10.7109375" customWidth="1"/>
    <col min="11" max="11" width="20.7109375" style="10" customWidth="1"/>
    <col min="12" max="13" width="12.7109375" customWidth="1"/>
    <col min="14" max="16" width="15.7109375" customWidth="1"/>
    <col min="17" max="1029" width="9.140625" bestFit="1" customWidth="1"/>
  </cols>
  <sheetData>
    <row r="2" spans="1:17" ht="18.399999999999999" customHeight="1">
      <c r="A2" s="261" t="s">
        <v>10</v>
      </c>
      <c r="B2" s="261"/>
      <c r="C2" s="261"/>
      <c r="D2" s="261"/>
      <c r="E2" s="261"/>
      <c r="F2" s="261"/>
      <c r="G2" s="261"/>
      <c r="H2" s="261"/>
      <c r="I2" s="261"/>
      <c r="J2" s="261"/>
      <c r="K2" s="261"/>
      <c r="L2" s="7"/>
      <c r="M2" s="7"/>
    </row>
    <row r="4" spans="1:17" ht="18.399999999999999" customHeight="1">
      <c r="A4" s="262" t="s">
        <v>11</v>
      </c>
      <c r="B4" s="262"/>
      <c r="C4" s="262"/>
      <c r="D4" s="262"/>
      <c r="E4" s="262"/>
      <c r="F4" s="262"/>
      <c r="G4" s="262"/>
      <c r="H4" s="262"/>
      <c r="I4" s="262"/>
      <c r="J4" s="262"/>
      <c r="K4" s="262"/>
      <c r="L4" s="4"/>
      <c r="M4" s="4"/>
    </row>
    <row r="5" spans="1:17" ht="18.75">
      <c r="A5" s="11"/>
      <c r="B5" s="41"/>
      <c r="C5" s="2"/>
      <c r="D5" s="2"/>
      <c r="E5" s="41"/>
      <c r="F5" s="2"/>
      <c r="G5" s="2"/>
      <c r="H5" s="41"/>
      <c r="I5" s="2"/>
      <c r="J5" s="2"/>
      <c r="K5" s="41"/>
      <c r="L5" s="2"/>
      <c r="M5" s="2"/>
    </row>
    <row r="6" spans="1:17" ht="18.399999999999999" customHeight="1">
      <c r="A6" s="249" t="s">
        <v>12</v>
      </c>
      <c r="B6" s="266" t="s">
        <v>13</v>
      </c>
      <c r="C6" s="251" t="s">
        <v>6</v>
      </c>
      <c r="D6" s="252"/>
      <c r="E6" s="252"/>
      <c r="F6" s="253" t="s">
        <v>7</v>
      </c>
      <c r="G6" s="254"/>
      <c r="H6" s="255"/>
      <c r="I6" s="263" t="s">
        <v>8</v>
      </c>
      <c r="J6" s="264"/>
      <c r="K6" s="265"/>
      <c r="L6" s="3"/>
      <c r="M6" s="3"/>
      <c r="N6" s="247"/>
      <c r="O6" s="248"/>
      <c r="P6" s="248"/>
    </row>
    <row r="7" spans="1:17" ht="18.75">
      <c r="A7" s="250"/>
      <c r="B7" s="267"/>
      <c r="C7" s="14" t="s">
        <v>14</v>
      </c>
      <c r="D7" s="15" t="s">
        <v>4</v>
      </c>
      <c r="E7" s="21" t="s">
        <v>15</v>
      </c>
      <c r="F7" s="16" t="s">
        <v>14</v>
      </c>
      <c r="G7" s="17" t="s">
        <v>4</v>
      </c>
      <c r="H7" s="20" t="s">
        <v>15</v>
      </c>
      <c r="I7" s="18" t="s">
        <v>14</v>
      </c>
      <c r="J7" s="19" t="s">
        <v>4</v>
      </c>
      <c r="K7" s="22" t="s">
        <v>15</v>
      </c>
      <c r="L7" s="3"/>
      <c r="M7" s="3"/>
      <c r="N7" s="40"/>
      <c r="O7" s="40"/>
      <c r="P7" s="40"/>
      <c r="Q7" s="40"/>
    </row>
    <row r="8" spans="1:17" ht="18.75">
      <c r="A8" s="232" t="s">
        <v>16</v>
      </c>
      <c r="B8" s="232"/>
      <c r="C8" s="230" t="s">
        <v>17</v>
      </c>
      <c r="D8" s="231"/>
      <c r="E8" s="46" t="s">
        <v>18</v>
      </c>
      <c r="F8" s="230" t="s">
        <v>17</v>
      </c>
      <c r="G8" s="231"/>
      <c r="H8" s="46" t="s">
        <v>18</v>
      </c>
      <c r="I8" s="230" t="s">
        <v>17</v>
      </c>
      <c r="J8" s="231"/>
      <c r="K8" s="46" t="s">
        <v>18</v>
      </c>
      <c r="L8" s="3"/>
      <c r="M8" s="3"/>
      <c r="N8" s="40"/>
      <c r="O8" s="40"/>
      <c r="P8" s="40"/>
      <c r="Q8" s="40"/>
    </row>
    <row r="9" spans="1:17" ht="60.75">
      <c r="A9" s="29" t="s">
        <v>19</v>
      </c>
      <c r="B9" s="29" t="s">
        <v>20</v>
      </c>
      <c r="C9" s="100">
        <v>0.9</v>
      </c>
      <c r="D9" s="98">
        <v>6</v>
      </c>
      <c r="E9" s="101" t="s">
        <v>21</v>
      </c>
      <c r="F9" s="102">
        <v>1</v>
      </c>
      <c r="G9" s="99">
        <v>6</v>
      </c>
      <c r="H9" s="103"/>
      <c r="I9" s="104">
        <v>1</v>
      </c>
      <c r="J9" s="105">
        <v>6</v>
      </c>
      <c r="K9" s="106"/>
      <c r="L9" s="3"/>
      <c r="M9" s="3"/>
      <c r="N9" s="40"/>
      <c r="O9" s="40"/>
      <c r="P9" s="40"/>
      <c r="Q9" s="40"/>
    </row>
    <row r="10" spans="1:17" ht="45.75">
      <c r="A10" s="23" t="s">
        <v>22</v>
      </c>
      <c r="B10" s="23" t="s">
        <v>23</v>
      </c>
      <c r="C10" s="100">
        <v>0.5</v>
      </c>
      <c r="D10" s="98">
        <v>2</v>
      </c>
      <c r="E10" s="101" t="s">
        <v>24</v>
      </c>
      <c r="F10" s="102">
        <v>1</v>
      </c>
      <c r="G10" s="99">
        <v>2</v>
      </c>
      <c r="H10" s="103"/>
      <c r="I10" s="104">
        <v>1</v>
      </c>
      <c r="J10" s="105">
        <v>2</v>
      </c>
      <c r="K10" s="106"/>
      <c r="L10" s="3"/>
      <c r="M10" s="3"/>
      <c r="N10" s="40"/>
      <c r="O10" s="40"/>
      <c r="P10" s="40"/>
      <c r="Q10" s="40"/>
    </row>
    <row r="11" spans="1:17" s="30" customFormat="1" ht="15.75">
      <c r="A11" s="225" t="s">
        <v>25</v>
      </c>
      <c r="B11" s="226"/>
      <c r="C11" s="47">
        <f>SUMPRODUCT(C6:C10,D6:D10)</f>
        <v>6.4</v>
      </c>
      <c r="D11" s="48">
        <f>SUM(D6:D10)</f>
        <v>8</v>
      </c>
      <c r="E11" s="49"/>
      <c r="F11" s="50">
        <f>SUMPRODUCT(F6:F10,G6:G10)</f>
        <v>8</v>
      </c>
      <c r="G11" s="51">
        <f>SUM(G6:G10)</f>
        <v>8</v>
      </c>
      <c r="H11" s="52"/>
      <c r="I11" s="53">
        <f>SUMPRODUCT(I6:I10,J6:J10)</f>
        <v>8</v>
      </c>
      <c r="J11" s="54">
        <f>SUM(J6:J10)</f>
        <v>8</v>
      </c>
      <c r="K11" s="55"/>
      <c r="L11" s="56"/>
      <c r="M11" s="56"/>
      <c r="N11" s="44"/>
      <c r="O11" s="44"/>
      <c r="P11" s="44"/>
      <c r="Q11" s="44"/>
    </row>
    <row r="12" spans="1:17" s="12" customFormat="1" ht="18.399999999999999" customHeight="1">
      <c r="A12" s="232" t="s">
        <v>26</v>
      </c>
      <c r="B12" s="232"/>
      <c r="C12" s="230" t="s">
        <v>17</v>
      </c>
      <c r="D12" s="231"/>
      <c r="E12" s="46" t="s">
        <v>18</v>
      </c>
      <c r="F12" s="230" t="s">
        <v>17</v>
      </c>
      <c r="G12" s="231"/>
      <c r="H12" s="46" t="s">
        <v>18</v>
      </c>
      <c r="I12" s="230" t="s">
        <v>17</v>
      </c>
      <c r="J12" s="231"/>
      <c r="K12" s="46" t="s">
        <v>18</v>
      </c>
      <c r="L12" s="4"/>
      <c r="M12" s="4"/>
      <c r="N12" s="43"/>
      <c r="O12" s="43"/>
      <c r="P12" s="43"/>
      <c r="Q12" s="43"/>
    </row>
    <row r="13" spans="1:17" ht="30.75">
      <c r="A13" s="29" t="s">
        <v>27</v>
      </c>
      <c r="B13" s="29" t="s">
        <v>28</v>
      </c>
      <c r="C13" s="79">
        <v>1</v>
      </c>
      <c r="D13" s="80">
        <v>4</v>
      </c>
      <c r="E13" s="81"/>
      <c r="F13" s="89">
        <v>1</v>
      </c>
      <c r="G13" s="90">
        <v>4</v>
      </c>
      <c r="H13" s="91"/>
      <c r="I13" s="92">
        <v>1</v>
      </c>
      <c r="J13" s="93">
        <v>4</v>
      </c>
      <c r="K13" s="94"/>
      <c r="L13" s="5"/>
      <c r="M13" s="5"/>
    </row>
    <row r="14" spans="1:17" ht="30.75">
      <c r="A14" s="23" t="s">
        <v>29</v>
      </c>
      <c r="B14" s="23" t="s">
        <v>30</v>
      </c>
      <c r="C14" s="83">
        <v>1</v>
      </c>
      <c r="D14" s="84">
        <v>2</v>
      </c>
      <c r="E14" s="85"/>
      <c r="F14" s="86">
        <v>1</v>
      </c>
      <c r="G14" s="87">
        <v>2</v>
      </c>
      <c r="H14" s="88"/>
      <c r="I14" s="76">
        <v>1</v>
      </c>
      <c r="J14" s="77">
        <v>2</v>
      </c>
      <c r="K14" s="78"/>
      <c r="L14" s="5"/>
      <c r="M14" s="5"/>
    </row>
    <row r="15" spans="1:17" ht="45.75">
      <c r="A15" s="23" t="s">
        <v>31</v>
      </c>
      <c r="B15" s="23" t="s">
        <v>32</v>
      </c>
      <c r="C15" s="83">
        <v>1</v>
      </c>
      <c r="D15" s="84">
        <v>3</v>
      </c>
      <c r="E15" s="85"/>
      <c r="F15" s="86">
        <v>1</v>
      </c>
      <c r="G15" s="87">
        <v>3</v>
      </c>
      <c r="H15" s="88"/>
      <c r="I15" s="76">
        <v>1</v>
      </c>
      <c r="J15" s="77">
        <v>3</v>
      </c>
      <c r="K15" s="78"/>
      <c r="L15" s="5"/>
      <c r="M15" s="5"/>
    </row>
    <row r="16" spans="1:17" ht="137.25">
      <c r="A16" s="23" t="s">
        <v>33</v>
      </c>
      <c r="B16" s="23" t="s">
        <v>34</v>
      </c>
      <c r="C16" s="83">
        <v>0</v>
      </c>
      <c r="D16" s="84">
        <v>2</v>
      </c>
      <c r="E16" s="85" t="s">
        <v>35</v>
      </c>
      <c r="F16" s="86">
        <v>0</v>
      </c>
      <c r="G16" s="87">
        <v>2</v>
      </c>
      <c r="H16" s="88" t="s">
        <v>36</v>
      </c>
      <c r="I16" s="76">
        <v>0.75</v>
      </c>
      <c r="J16" s="77">
        <v>2</v>
      </c>
      <c r="K16" s="78" t="s">
        <v>37</v>
      </c>
      <c r="L16" s="5"/>
      <c r="M16" s="5"/>
    </row>
    <row r="17" spans="1:17" ht="183">
      <c r="A17" s="23" t="s">
        <v>38</v>
      </c>
      <c r="B17" s="23" t="s">
        <v>39</v>
      </c>
      <c r="C17" s="83">
        <v>0</v>
      </c>
      <c r="D17" s="84">
        <v>4</v>
      </c>
      <c r="E17" s="85" t="s">
        <v>40</v>
      </c>
      <c r="F17" s="86">
        <v>0.5</v>
      </c>
      <c r="G17" s="87">
        <v>4</v>
      </c>
      <c r="H17" s="88" t="s">
        <v>41</v>
      </c>
      <c r="I17" s="76">
        <v>0.75</v>
      </c>
      <c r="J17" s="77">
        <v>4</v>
      </c>
      <c r="K17" s="78" t="s">
        <v>42</v>
      </c>
      <c r="L17" s="5"/>
      <c r="M17" s="5"/>
    </row>
    <row r="18" spans="1:17" s="30" customFormat="1" ht="15.75">
      <c r="A18" s="225" t="s">
        <v>25</v>
      </c>
      <c r="B18" s="226"/>
      <c r="C18" s="47">
        <f>SUMPRODUCT(C13:C17,D13:D17)</f>
        <v>9</v>
      </c>
      <c r="D18" s="48">
        <f>SUM(D13:D17)</f>
        <v>15</v>
      </c>
      <c r="E18" s="49"/>
      <c r="F18" s="50">
        <f>SUMPRODUCT(F13:F17,G13:G17)</f>
        <v>11</v>
      </c>
      <c r="G18" s="51">
        <f>SUM(G13:G17)</f>
        <v>15</v>
      </c>
      <c r="H18" s="52"/>
      <c r="I18" s="53">
        <f>SUMPRODUCT(I13:I17,J13:J17)</f>
        <v>13.5</v>
      </c>
      <c r="J18" s="54">
        <f>SUM(J13:J17)</f>
        <v>15</v>
      </c>
      <c r="K18" s="55"/>
      <c r="L18" s="56"/>
      <c r="M18" s="56"/>
      <c r="N18" s="44"/>
      <c r="O18" s="44"/>
      <c r="P18" s="44"/>
      <c r="Q18" s="44"/>
    </row>
    <row r="19" spans="1:17" s="43" customFormat="1" ht="18.399999999999999" customHeight="1">
      <c r="A19" s="246" t="s">
        <v>43</v>
      </c>
      <c r="B19" s="246"/>
      <c r="C19" s="230" t="s">
        <v>17</v>
      </c>
      <c r="D19" s="231"/>
      <c r="E19" s="46" t="s">
        <v>18</v>
      </c>
      <c r="F19" s="230" t="s">
        <v>17</v>
      </c>
      <c r="G19" s="231"/>
      <c r="H19" s="46" t="s">
        <v>18</v>
      </c>
      <c r="I19" s="230" t="s">
        <v>17</v>
      </c>
      <c r="J19" s="231"/>
      <c r="K19" s="46" t="s">
        <v>18</v>
      </c>
      <c r="L19" s="4"/>
      <c r="M19" s="4"/>
    </row>
    <row r="20" spans="1:17" ht="30.75">
      <c r="A20" s="29" t="s">
        <v>44</v>
      </c>
      <c r="B20" s="29" t="s">
        <v>45</v>
      </c>
      <c r="C20" s="97">
        <v>1</v>
      </c>
      <c r="D20" s="25">
        <v>2</v>
      </c>
      <c r="E20" s="26"/>
      <c r="F20" s="82">
        <v>1</v>
      </c>
      <c r="G20" s="27">
        <v>2</v>
      </c>
      <c r="H20" s="28"/>
      <c r="I20" s="73">
        <v>1</v>
      </c>
      <c r="J20" s="74">
        <v>2</v>
      </c>
      <c r="K20" s="75"/>
      <c r="L20" s="5"/>
      <c r="M20" s="5"/>
    </row>
    <row r="21" spans="1:17" ht="106.5">
      <c r="A21" s="23" t="s">
        <v>46</v>
      </c>
      <c r="B21" s="23" t="s">
        <v>47</v>
      </c>
      <c r="C21" s="83">
        <v>0.75</v>
      </c>
      <c r="D21" s="84">
        <v>3</v>
      </c>
      <c r="E21" s="85" t="s">
        <v>48</v>
      </c>
      <c r="F21" s="86">
        <v>1</v>
      </c>
      <c r="G21" s="87">
        <v>3</v>
      </c>
      <c r="H21" s="88"/>
      <c r="I21" s="76">
        <v>1</v>
      </c>
      <c r="J21" s="77">
        <v>3</v>
      </c>
      <c r="K21" s="78"/>
      <c r="L21" s="5"/>
      <c r="M21" s="5"/>
    </row>
    <row r="22" spans="1:17" ht="30.75">
      <c r="A22" s="23" t="s">
        <v>49</v>
      </c>
      <c r="B22" s="23" t="s">
        <v>50</v>
      </c>
      <c r="C22" s="83">
        <v>1</v>
      </c>
      <c r="D22" s="84">
        <v>3</v>
      </c>
      <c r="E22" s="85"/>
      <c r="F22" s="86">
        <v>1</v>
      </c>
      <c r="G22" s="87">
        <v>3</v>
      </c>
      <c r="H22" s="88"/>
      <c r="I22" s="76">
        <v>1</v>
      </c>
      <c r="J22" s="77">
        <v>3</v>
      </c>
      <c r="K22" s="78"/>
      <c r="L22" s="5"/>
      <c r="M22" s="5"/>
    </row>
    <row r="23" spans="1:17" s="44" customFormat="1" ht="15.75">
      <c r="A23" s="268" t="s">
        <v>25</v>
      </c>
      <c r="B23" s="257"/>
      <c r="C23" s="57">
        <f>SUMPRODUCT(C20:C22,D20:D22)</f>
        <v>7.25</v>
      </c>
      <c r="D23" s="58">
        <f>SUM(D20:D22)</f>
        <v>8</v>
      </c>
      <c r="E23" s="59"/>
      <c r="F23" s="60">
        <f>SUMPRODUCT(F20:F22,G20:G22)</f>
        <v>8</v>
      </c>
      <c r="G23" s="61">
        <f>SUM(G20:G22)</f>
        <v>8</v>
      </c>
      <c r="H23" s="62"/>
      <c r="I23" s="63">
        <f>SUMPRODUCT(I20:I22,J20:J22)</f>
        <v>8</v>
      </c>
      <c r="J23" s="64">
        <f>SUM(J20:J22)</f>
        <v>8</v>
      </c>
      <c r="K23" s="65"/>
      <c r="L23" s="56"/>
      <c r="M23" s="56"/>
    </row>
    <row r="24" spans="1:17" ht="18.75" customHeight="1">
      <c r="A24" s="45" t="s">
        <v>51</v>
      </c>
      <c r="B24" s="45"/>
      <c r="C24" s="230" t="s">
        <v>17</v>
      </c>
      <c r="D24" s="231"/>
      <c r="E24" s="46" t="s">
        <v>18</v>
      </c>
      <c r="F24" s="230" t="s">
        <v>17</v>
      </c>
      <c r="G24" s="231"/>
      <c r="H24" s="46" t="s">
        <v>18</v>
      </c>
      <c r="I24" s="230" t="s">
        <v>17</v>
      </c>
      <c r="J24" s="231"/>
      <c r="K24" s="46" t="s">
        <v>18</v>
      </c>
      <c r="L24" s="4"/>
      <c r="M24" s="4"/>
    </row>
    <row r="25" spans="1:17" ht="30.75">
      <c r="A25" s="42" t="s">
        <v>52</v>
      </c>
      <c r="B25" s="42" t="s">
        <v>53</v>
      </c>
      <c r="C25" s="97">
        <v>0</v>
      </c>
      <c r="D25" s="25">
        <v>2</v>
      </c>
      <c r="E25" s="258" t="s">
        <v>54</v>
      </c>
      <c r="F25" s="82">
        <v>1</v>
      </c>
      <c r="G25" s="27">
        <v>2</v>
      </c>
      <c r="H25" s="28"/>
      <c r="I25" s="73">
        <v>1</v>
      </c>
      <c r="J25" s="74">
        <v>2</v>
      </c>
      <c r="K25" s="75"/>
      <c r="L25" s="5"/>
      <c r="M25" s="5"/>
    </row>
    <row r="26" spans="1:17">
      <c r="A26" s="23" t="s">
        <v>55</v>
      </c>
      <c r="B26" s="23" t="s">
        <v>56</v>
      </c>
      <c r="C26" s="83">
        <v>0</v>
      </c>
      <c r="D26" s="84">
        <v>1</v>
      </c>
      <c r="E26" s="259"/>
      <c r="F26" s="86">
        <v>1</v>
      </c>
      <c r="G26" s="87">
        <v>1</v>
      </c>
      <c r="H26" s="88"/>
      <c r="I26" s="76">
        <v>1</v>
      </c>
      <c r="J26" s="77">
        <v>1</v>
      </c>
      <c r="K26" s="78"/>
      <c r="L26" s="5"/>
      <c r="M26" s="5"/>
    </row>
    <row r="27" spans="1:17">
      <c r="A27" s="23" t="s">
        <v>57</v>
      </c>
      <c r="B27" s="23" t="s">
        <v>58</v>
      </c>
      <c r="C27" s="83">
        <v>0</v>
      </c>
      <c r="D27" s="84">
        <v>1</v>
      </c>
      <c r="E27" s="260"/>
      <c r="F27" s="86">
        <v>1</v>
      </c>
      <c r="G27" s="87">
        <v>1</v>
      </c>
      <c r="H27" s="88"/>
      <c r="I27" s="76">
        <v>1</v>
      </c>
      <c r="J27" s="77">
        <v>1</v>
      </c>
      <c r="K27" s="78"/>
      <c r="L27" s="5"/>
      <c r="M27" s="5"/>
    </row>
    <row r="28" spans="1:17" s="44" customFormat="1" ht="15.75">
      <c r="A28" s="256" t="s">
        <v>25</v>
      </c>
      <c r="B28" s="257"/>
      <c r="C28" s="47">
        <f>SUMPRODUCT(C25:C27,D25:D27)</f>
        <v>0</v>
      </c>
      <c r="D28" s="48">
        <f>SUM(D25:D27)</f>
        <v>4</v>
      </c>
      <c r="E28" s="49"/>
      <c r="F28" s="60">
        <f>SUMPRODUCT(F25:F27,G25:G27)</f>
        <v>4</v>
      </c>
      <c r="G28" s="61">
        <f>SUM(G25:G27)</f>
        <v>4</v>
      </c>
      <c r="H28" s="62"/>
      <c r="I28" s="63">
        <f>SUMPRODUCT(I25:I27,J25:J27)</f>
        <v>4</v>
      </c>
      <c r="J28" s="64">
        <f>SUM(J25:J27)</f>
        <v>4</v>
      </c>
      <c r="K28" s="65"/>
      <c r="L28" s="56"/>
      <c r="M28" s="56"/>
    </row>
    <row r="29" spans="1:17" ht="21" customHeight="1">
      <c r="A29" s="246" t="s">
        <v>59</v>
      </c>
      <c r="B29" s="246"/>
      <c r="C29" s="230" t="s">
        <v>17</v>
      </c>
      <c r="D29" s="231"/>
      <c r="E29" s="46"/>
      <c r="F29" s="230" t="s">
        <v>17</v>
      </c>
      <c r="G29" s="231"/>
      <c r="H29" s="66"/>
      <c r="I29" s="230" t="s">
        <v>17</v>
      </c>
      <c r="J29" s="231"/>
      <c r="K29" s="46"/>
      <c r="L29" s="9"/>
      <c r="M29" s="4"/>
    </row>
    <row r="30" spans="1:17">
      <c r="A30" s="31" t="s">
        <v>60</v>
      </c>
      <c r="B30" s="31" t="s">
        <v>61</v>
      </c>
      <c r="C30" s="79">
        <v>1</v>
      </c>
      <c r="D30" s="80">
        <v>2</v>
      </c>
      <c r="E30" s="81"/>
      <c r="F30" s="89">
        <v>1</v>
      </c>
      <c r="G30" s="90">
        <v>2</v>
      </c>
      <c r="H30" s="95"/>
      <c r="I30" s="92">
        <v>1</v>
      </c>
      <c r="J30" s="93">
        <v>2</v>
      </c>
      <c r="K30" s="94"/>
      <c r="L30" s="5"/>
      <c r="M30" s="5"/>
    </row>
    <row r="31" spans="1:17">
      <c r="A31" s="24" t="s">
        <v>62</v>
      </c>
      <c r="B31" s="24" t="s">
        <v>63</v>
      </c>
      <c r="C31" s="83">
        <v>1</v>
      </c>
      <c r="D31" s="84">
        <v>2</v>
      </c>
      <c r="E31" s="85"/>
      <c r="F31" s="86">
        <v>1</v>
      </c>
      <c r="G31" s="87">
        <v>2</v>
      </c>
      <c r="H31" s="96"/>
      <c r="I31" s="76">
        <v>1</v>
      </c>
      <c r="J31" s="77">
        <v>2</v>
      </c>
      <c r="K31" s="78"/>
      <c r="L31" s="5"/>
      <c r="M31" s="5"/>
    </row>
    <row r="32" spans="1:17" ht="75">
      <c r="A32" s="24" t="s">
        <v>64</v>
      </c>
      <c r="B32" s="24" t="s">
        <v>65</v>
      </c>
      <c r="C32" s="83">
        <v>1</v>
      </c>
      <c r="D32" s="84">
        <v>2</v>
      </c>
      <c r="E32" s="85"/>
      <c r="F32" s="86">
        <v>1</v>
      </c>
      <c r="G32" s="87">
        <v>2</v>
      </c>
      <c r="H32" s="96"/>
      <c r="I32" s="76">
        <v>1</v>
      </c>
      <c r="J32" s="77">
        <v>2</v>
      </c>
      <c r="K32" s="78"/>
      <c r="L32" s="5"/>
      <c r="M32" s="5"/>
    </row>
    <row r="33" spans="1:13" ht="30">
      <c r="A33" s="24" t="s">
        <v>66</v>
      </c>
      <c r="B33" s="24" t="s">
        <v>67</v>
      </c>
      <c r="C33" s="83">
        <v>1</v>
      </c>
      <c r="D33" s="84">
        <v>3</v>
      </c>
      <c r="E33" s="85"/>
      <c r="F33" s="86">
        <v>1</v>
      </c>
      <c r="G33" s="87">
        <v>3</v>
      </c>
      <c r="H33" s="96"/>
      <c r="I33" s="76">
        <v>1</v>
      </c>
      <c r="J33" s="77">
        <v>3</v>
      </c>
      <c r="K33" s="78"/>
      <c r="L33" s="5"/>
      <c r="M33" s="5"/>
    </row>
    <row r="34" spans="1:13" s="44" customFormat="1" ht="15.75">
      <c r="A34" s="225" t="s">
        <v>25</v>
      </c>
      <c r="B34" s="226"/>
      <c r="C34" s="47">
        <f>SUMPRODUCT(C30:C33,D30:D33)</f>
        <v>9</v>
      </c>
      <c r="D34" s="48">
        <f>SUM(D30:D33)</f>
        <v>9</v>
      </c>
      <c r="E34" s="49"/>
      <c r="F34" s="50">
        <f>SUMPRODUCT(F30:F33,G30:G33)</f>
        <v>9</v>
      </c>
      <c r="G34" s="51">
        <f>SUM(G30:G33)</f>
        <v>9</v>
      </c>
      <c r="H34" s="67"/>
      <c r="I34" s="63">
        <f>SUMPRODUCT(I30:I33,J30:J33)</f>
        <v>9</v>
      </c>
      <c r="J34" s="64">
        <f>SUM(J30:J33)</f>
        <v>9</v>
      </c>
      <c r="K34" s="65"/>
      <c r="L34" s="56"/>
      <c r="M34" s="56"/>
    </row>
    <row r="35" spans="1:13" ht="18.75" customHeight="1">
      <c r="A35" s="232" t="s">
        <v>68</v>
      </c>
      <c r="B35" s="232"/>
      <c r="C35" s="230" t="s">
        <v>17</v>
      </c>
      <c r="D35" s="231"/>
      <c r="E35" s="46"/>
      <c r="F35" s="230" t="s">
        <v>17</v>
      </c>
      <c r="G35" s="231"/>
      <c r="H35" s="46"/>
      <c r="I35" s="68" t="s">
        <v>17</v>
      </c>
      <c r="J35" s="66"/>
      <c r="K35" s="46"/>
      <c r="L35" s="8"/>
      <c r="M35" s="4"/>
    </row>
    <row r="36" spans="1:13" ht="30">
      <c r="A36" s="29" t="s">
        <v>69</v>
      </c>
      <c r="B36" s="29" t="s">
        <v>70</v>
      </c>
      <c r="C36" s="79">
        <v>1</v>
      </c>
      <c r="D36" s="80">
        <v>2</v>
      </c>
      <c r="E36" s="81"/>
      <c r="F36" s="89">
        <v>1</v>
      </c>
      <c r="G36" s="90">
        <v>2</v>
      </c>
      <c r="H36" s="91"/>
      <c r="I36" s="92">
        <v>1</v>
      </c>
      <c r="J36" s="93">
        <v>2</v>
      </c>
      <c r="K36" s="94"/>
      <c r="L36" s="5"/>
      <c r="M36" s="5"/>
    </row>
    <row r="37" spans="1:13" ht="30">
      <c r="A37" s="23" t="s">
        <v>71</v>
      </c>
      <c r="B37" s="23" t="s">
        <v>72</v>
      </c>
      <c r="C37" s="83">
        <v>1</v>
      </c>
      <c r="D37" s="84">
        <v>2</v>
      </c>
      <c r="E37" s="85"/>
      <c r="F37" s="86">
        <v>1</v>
      </c>
      <c r="G37" s="87">
        <v>2</v>
      </c>
      <c r="H37" s="88"/>
      <c r="I37" s="76">
        <v>1</v>
      </c>
      <c r="J37" s="77">
        <v>2</v>
      </c>
      <c r="K37" s="78"/>
      <c r="L37" s="5"/>
      <c r="M37" s="5"/>
    </row>
    <row r="38" spans="1:13">
      <c r="A38" s="23" t="s">
        <v>73</v>
      </c>
      <c r="B38" s="23" t="s">
        <v>74</v>
      </c>
      <c r="C38" s="83">
        <v>1</v>
      </c>
      <c r="D38" s="84">
        <v>3</v>
      </c>
      <c r="E38" s="85"/>
      <c r="F38" s="86">
        <v>1</v>
      </c>
      <c r="G38" s="87">
        <v>3</v>
      </c>
      <c r="H38" s="88"/>
      <c r="I38" s="76">
        <v>1</v>
      </c>
      <c r="J38" s="77">
        <v>3</v>
      </c>
      <c r="K38" s="78"/>
      <c r="L38" s="5"/>
      <c r="M38" s="5"/>
    </row>
    <row r="39" spans="1:13" ht="70.5" customHeight="1">
      <c r="A39" s="23" t="s">
        <v>75</v>
      </c>
      <c r="B39" s="23" t="s">
        <v>76</v>
      </c>
      <c r="C39" s="83">
        <v>0.8</v>
      </c>
      <c r="D39" s="84">
        <v>3</v>
      </c>
      <c r="E39" s="85" t="s">
        <v>77</v>
      </c>
      <c r="F39" s="86">
        <v>0</v>
      </c>
      <c r="G39" s="87">
        <v>3</v>
      </c>
      <c r="H39" s="88" t="s">
        <v>78</v>
      </c>
      <c r="I39" s="76">
        <v>1</v>
      </c>
      <c r="J39" s="77">
        <v>3</v>
      </c>
      <c r="K39" s="78"/>
      <c r="L39" s="5"/>
      <c r="M39" s="5"/>
    </row>
    <row r="40" spans="1:13" s="44" customFormat="1" ht="15.75">
      <c r="A40" s="225" t="s">
        <v>25</v>
      </c>
      <c r="B40" s="226"/>
      <c r="C40" s="69">
        <f>SUMPRODUCT(C36:C39,D36:D39)</f>
        <v>9.4</v>
      </c>
      <c r="D40" s="48">
        <f>SUM(D36:D39)</f>
        <v>10</v>
      </c>
      <c r="E40" s="49"/>
      <c r="F40" s="70">
        <f>SUMPRODUCT(F36:F39,G36:G39)</f>
        <v>7</v>
      </c>
      <c r="G40" s="51">
        <f>SUM(G36:G39)</f>
        <v>10</v>
      </c>
      <c r="H40" s="52"/>
      <c r="I40" s="63">
        <f>SUMPRODUCT(I36:I39,J36:J39)</f>
        <v>10</v>
      </c>
      <c r="J40" s="64">
        <f>SUM(J36:J39)</f>
        <v>10</v>
      </c>
      <c r="K40" s="65"/>
      <c r="L40" s="56"/>
      <c r="M40" s="56"/>
    </row>
    <row r="41" spans="1:13" ht="18.75" customHeight="1">
      <c r="A41" s="45" t="s">
        <v>79</v>
      </c>
      <c r="B41" s="45"/>
      <c r="C41" s="230" t="s">
        <v>17</v>
      </c>
      <c r="D41" s="231"/>
      <c r="E41" s="66" t="s">
        <v>80</v>
      </c>
      <c r="F41" s="230" t="s">
        <v>17</v>
      </c>
      <c r="G41" s="231"/>
      <c r="H41" s="46" t="s">
        <v>80</v>
      </c>
      <c r="I41" s="230" t="s">
        <v>17</v>
      </c>
      <c r="J41" s="231"/>
      <c r="K41" s="46" t="s">
        <v>80</v>
      </c>
      <c r="L41" s="4"/>
      <c r="M41" s="4"/>
    </row>
    <row r="42" spans="1:13" ht="60.75">
      <c r="A42" s="23" t="s">
        <v>81</v>
      </c>
      <c r="B42" s="23" t="s">
        <v>82</v>
      </c>
      <c r="C42" s="83">
        <v>0.75</v>
      </c>
      <c r="D42" s="84">
        <v>2</v>
      </c>
      <c r="E42" s="85" t="s">
        <v>83</v>
      </c>
      <c r="F42" s="86">
        <v>1</v>
      </c>
      <c r="G42" s="87">
        <v>2</v>
      </c>
      <c r="H42" s="88"/>
      <c r="I42" s="76">
        <v>1</v>
      </c>
      <c r="J42" s="77">
        <v>2</v>
      </c>
      <c r="K42" s="78"/>
      <c r="L42" s="5"/>
      <c r="M42" s="5"/>
    </row>
    <row r="43" spans="1:13">
      <c r="A43" s="23" t="s">
        <v>84</v>
      </c>
      <c r="B43" s="23" t="s">
        <v>85</v>
      </c>
      <c r="C43" s="83">
        <v>0.5</v>
      </c>
      <c r="D43" s="84">
        <v>2</v>
      </c>
      <c r="E43" s="85" t="s">
        <v>86</v>
      </c>
      <c r="F43" s="86">
        <v>1</v>
      </c>
      <c r="G43" s="87">
        <v>2</v>
      </c>
      <c r="H43" s="88"/>
      <c r="I43" s="76">
        <v>1</v>
      </c>
      <c r="J43" s="77">
        <v>2</v>
      </c>
      <c r="K43" s="78"/>
      <c r="L43" s="5"/>
      <c r="M43" s="5"/>
    </row>
    <row r="44" spans="1:13">
      <c r="A44" s="23" t="s">
        <v>87</v>
      </c>
      <c r="B44" s="23" t="s">
        <v>88</v>
      </c>
      <c r="C44" s="83">
        <v>1</v>
      </c>
      <c r="D44" s="84">
        <v>2</v>
      </c>
      <c r="E44" s="85"/>
      <c r="F44" s="86">
        <v>1</v>
      </c>
      <c r="G44" s="87">
        <v>2</v>
      </c>
      <c r="H44" s="88"/>
      <c r="I44" s="76">
        <v>1</v>
      </c>
      <c r="J44" s="77">
        <v>2</v>
      </c>
      <c r="K44" s="78"/>
      <c r="L44" s="5"/>
    </row>
    <row r="45" spans="1:13" ht="75">
      <c r="A45" s="23" t="s">
        <v>89</v>
      </c>
      <c r="B45" s="23" t="s">
        <v>90</v>
      </c>
      <c r="C45" s="83">
        <v>1</v>
      </c>
      <c r="D45" s="84">
        <v>4</v>
      </c>
      <c r="E45" s="85"/>
      <c r="F45" s="86">
        <v>0.75</v>
      </c>
      <c r="G45" s="87">
        <v>4</v>
      </c>
      <c r="H45" s="88" t="s">
        <v>91</v>
      </c>
      <c r="I45" s="76">
        <v>0.5</v>
      </c>
      <c r="J45" s="77">
        <v>4</v>
      </c>
      <c r="K45" s="78" t="s">
        <v>92</v>
      </c>
      <c r="L45" s="5"/>
      <c r="M45" s="5"/>
    </row>
    <row r="46" spans="1:13" ht="60.75">
      <c r="A46" s="23" t="s">
        <v>93</v>
      </c>
      <c r="B46" s="23" t="s">
        <v>94</v>
      </c>
      <c r="C46" s="83">
        <v>1</v>
      </c>
      <c r="D46" s="84">
        <v>6</v>
      </c>
      <c r="E46" s="85"/>
      <c r="F46" s="86">
        <v>1</v>
      </c>
      <c r="G46" s="87">
        <v>6</v>
      </c>
      <c r="H46" s="88"/>
      <c r="I46" s="76">
        <v>0</v>
      </c>
      <c r="J46" s="77">
        <v>6</v>
      </c>
      <c r="K46" s="78" t="s">
        <v>95</v>
      </c>
      <c r="L46" s="5"/>
      <c r="M46" s="5"/>
    </row>
    <row r="47" spans="1:13" ht="137.25">
      <c r="A47" s="23" t="s">
        <v>96</v>
      </c>
      <c r="B47" s="23" t="s">
        <v>97</v>
      </c>
      <c r="C47" s="83">
        <v>0.5</v>
      </c>
      <c r="D47" s="84">
        <v>10</v>
      </c>
      <c r="E47" s="85" t="s">
        <v>98</v>
      </c>
      <c r="F47" s="86">
        <v>0.7</v>
      </c>
      <c r="G47" s="87">
        <v>10</v>
      </c>
      <c r="H47" s="88" t="s">
        <v>99</v>
      </c>
      <c r="I47" s="76">
        <v>1</v>
      </c>
      <c r="J47" s="77">
        <v>10</v>
      </c>
      <c r="K47" s="78"/>
      <c r="L47" s="5"/>
      <c r="M47" s="5"/>
    </row>
    <row r="48" spans="1:13" ht="30.75">
      <c r="A48" s="23" t="s">
        <v>100</v>
      </c>
      <c r="B48" s="23" t="s">
        <v>101</v>
      </c>
      <c r="C48" s="83">
        <v>0.85</v>
      </c>
      <c r="D48" s="84">
        <v>6</v>
      </c>
      <c r="E48" s="85" t="s">
        <v>102</v>
      </c>
      <c r="F48" s="86">
        <v>0.75</v>
      </c>
      <c r="G48" s="87">
        <v>6</v>
      </c>
      <c r="H48" s="88" t="s">
        <v>103</v>
      </c>
      <c r="I48" s="76">
        <v>0.75</v>
      </c>
      <c r="J48" s="77">
        <v>6</v>
      </c>
      <c r="K48" s="78" t="s">
        <v>103</v>
      </c>
      <c r="L48" s="5"/>
      <c r="M48" s="5"/>
    </row>
    <row r="49" spans="1:17">
      <c r="A49" s="13" t="s">
        <v>104</v>
      </c>
      <c r="B49" s="23" t="s">
        <v>105</v>
      </c>
      <c r="C49" s="83">
        <v>1</v>
      </c>
      <c r="D49" s="84">
        <v>3</v>
      </c>
      <c r="E49" s="85"/>
      <c r="F49" s="86">
        <v>1</v>
      </c>
      <c r="G49" s="87">
        <v>3</v>
      </c>
      <c r="H49" s="88"/>
      <c r="I49" s="76">
        <v>1</v>
      </c>
      <c r="J49" s="77">
        <v>3</v>
      </c>
      <c r="K49" s="78"/>
      <c r="L49" s="5"/>
      <c r="M49" s="5"/>
    </row>
    <row r="50" spans="1:17" s="30" customFormat="1" ht="15.75">
      <c r="A50" s="225" t="s">
        <v>25</v>
      </c>
      <c r="B50" s="226"/>
      <c r="C50" s="71">
        <f>SUMPRODUCT(C42:C49,D42:D49)</f>
        <v>27.6</v>
      </c>
      <c r="D50" s="58">
        <f>SUM(D42:D49)</f>
        <v>35</v>
      </c>
      <c r="E50" s="59"/>
      <c r="F50" s="70">
        <f>SUMPRODUCT(F42:F49,G42:G49)</f>
        <v>29.5</v>
      </c>
      <c r="G50" s="51">
        <f>SUM(G42:G49)</f>
        <v>35</v>
      </c>
      <c r="H50" s="52"/>
      <c r="I50" s="53">
        <f>SUMPRODUCT(I42:I49,J42:J49)</f>
        <v>25.5</v>
      </c>
      <c r="J50" s="54">
        <f>SUM(J42:J49)</f>
        <v>35</v>
      </c>
      <c r="K50" s="55"/>
      <c r="L50" s="56"/>
      <c r="M50" s="56"/>
      <c r="N50" s="44"/>
      <c r="O50" s="44"/>
      <c r="P50" s="44"/>
      <c r="Q50" s="44"/>
    </row>
    <row r="51" spans="1:17" ht="18.399999999999999" customHeight="1">
      <c r="A51" s="232" t="s">
        <v>106</v>
      </c>
      <c r="B51" s="232"/>
      <c r="C51" s="230" t="s">
        <v>17</v>
      </c>
      <c r="D51" s="231"/>
      <c r="E51" s="46"/>
      <c r="F51" s="230" t="s">
        <v>17</v>
      </c>
      <c r="G51" s="231"/>
      <c r="H51" s="46"/>
      <c r="I51" s="230" t="s">
        <v>17</v>
      </c>
      <c r="J51" s="231"/>
      <c r="K51" s="46"/>
      <c r="L51" s="8"/>
      <c r="M51" s="4"/>
    </row>
    <row r="52" spans="1:17">
      <c r="A52" s="29" t="s">
        <v>107</v>
      </c>
      <c r="B52" s="29" t="s">
        <v>108</v>
      </c>
      <c r="C52" s="79">
        <v>1</v>
      </c>
      <c r="D52" s="80">
        <v>2</v>
      </c>
      <c r="E52" s="81"/>
      <c r="F52" s="82">
        <v>1</v>
      </c>
      <c r="G52" s="27">
        <v>2</v>
      </c>
      <c r="H52" s="28"/>
      <c r="I52" s="73">
        <v>1</v>
      </c>
      <c r="J52" s="74">
        <v>2</v>
      </c>
      <c r="K52" s="75"/>
      <c r="L52" s="5"/>
      <c r="M52" s="5"/>
    </row>
    <row r="53" spans="1:17">
      <c r="A53" s="23" t="s">
        <v>109</v>
      </c>
      <c r="B53" s="23" t="s">
        <v>110</v>
      </c>
      <c r="C53" s="83">
        <v>1</v>
      </c>
      <c r="D53" s="84">
        <v>2</v>
      </c>
      <c r="E53" s="85"/>
      <c r="F53" s="86">
        <v>1</v>
      </c>
      <c r="G53" s="87">
        <v>2</v>
      </c>
      <c r="H53" s="88"/>
      <c r="I53" s="76">
        <v>1</v>
      </c>
      <c r="J53" s="77">
        <v>2</v>
      </c>
      <c r="K53" s="78"/>
      <c r="L53" s="5"/>
      <c r="M53" s="5"/>
    </row>
    <row r="54" spans="1:17" ht="30">
      <c r="A54" s="23" t="s">
        <v>111</v>
      </c>
      <c r="B54" s="23" t="s">
        <v>112</v>
      </c>
      <c r="C54" s="83">
        <v>1</v>
      </c>
      <c r="D54" s="84">
        <v>1</v>
      </c>
      <c r="E54" s="85"/>
      <c r="F54" s="86">
        <v>1</v>
      </c>
      <c r="G54" s="87">
        <v>1</v>
      </c>
      <c r="H54" s="88"/>
      <c r="I54" s="76">
        <v>1</v>
      </c>
      <c r="J54" s="77">
        <v>1</v>
      </c>
      <c r="K54" s="78"/>
      <c r="L54" s="5"/>
      <c r="M54" s="5"/>
    </row>
    <row r="55" spans="1:17" ht="60">
      <c r="A55" s="23" t="s">
        <v>113</v>
      </c>
      <c r="B55" s="23" t="s">
        <v>114</v>
      </c>
      <c r="C55" s="83">
        <v>1</v>
      </c>
      <c r="D55" s="84">
        <v>4</v>
      </c>
      <c r="E55" s="85"/>
      <c r="F55" s="86">
        <v>1</v>
      </c>
      <c r="G55" s="87">
        <v>4</v>
      </c>
      <c r="H55" s="88"/>
      <c r="I55" s="76">
        <v>1</v>
      </c>
      <c r="J55" s="77">
        <v>4</v>
      </c>
      <c r="K55" s="78"/>
      <c r="L55" s="5"/>
      <c r="M55" s="5"/>
    </row>
    <row r="56" spans="1:17" ht="30">
      <c r="A56" s="23" t="s">
        <v>115</v>
      </c>
      <c r="B56" s="23" t="s">
        <v>116</v>
      </c>
      <c r="C56" s="83">
        <v>1</v>
      </c>
      <c r="D56" s="84">
        <v>2</v>
      </c>
      <c r="E56" s="85"/>
      <c r="F56" s="86">
        <v>1</v>
      </c>
      <c r="G56" s="87">
        <v>2</v>
      </c>
      <c r="H56" s="88"/>
      <c r="I56" s="76">
        <v>1</v>
      </c>
      <c r="J56" s="77">
        <v>2</v>
      </c>
      <c r="K56" s="78"/>
      <c r="L56" s="6"/>
      <c r="M56" s="5"/>
    </row>
    <row r="57" spans="1:17" s="44" customFormat="1" ht="15.75">
      <c r="A57" s="225" t="s">
        <v>25</v>
      </c>
      <c r="B57" s="226"/>
      <c r="C57" s="57">
        <f>SUMPRODUCT(C52:C56,D52:D56)</f>
        <v>11</v>
      </c>
      <c r="D57" s="58">
        <f>SUM(D52:D56)</f>
        <v>11</v>
      </c>
      <c r="E57" s="59"/>
      <c r="F57" s="60">
        <f>SUMPRODUCT(F52:F56,G52:G56)</f>
        <v>11</v>
      </c>
      <c r="G57" s="61">
        <f>SUM(G52:G56)</f>
        <v>11</v>
      </c>
      <c r="H57" s="62"/>
      <c r="I57" s="53">
        <f>SUMPRODUCT(I52:I56,J52:J56)</f>
        <v>11</v>
      </c>
      <c r="J57" s="54">
        <f>SUM(J52:J56)</f>
        <v>11</v>
      </c>
      <c r="K57" s="55"/>
      <c r="L57" s="56"/>
      <c r="M57" s="56"/>
    </row>
    <row r="58" spans="1:17" ht="18.75" customHeight="1">
      <c r="A58" s="227" t="s">
        <v>2</v>
      </c>
      <c r="B58" s="228"/>
      <c r="C58" s="228"/>
      <c r="D58" s="228"/>
      <c r="E58" s="228"/>
      <c r="F58" s="228"/>
      <c r="G58" s="228"/>
      <c r="H58" s="228"/>
      <c r="I58" s="228"/>
      <c r="J58" s="228"/>
      <c r="K58" s="229"/>
      <c r="L58" s="4"/>
      <c r="M58" s="4"/>
    </row>
    <row r="59" spans="1:17">
      <c r="A59" s="233" t="s">
        <v>117</v>
      </c>
      <c r="B59" s="234"/>
      <c r="C59" s="34">
        <f>C18+C23+C28+C34+C40+C50+C57+C11</f>
        <v>79.650000000000006</v>
      </c>
      <c r="D59" s="25">
        <f>D11+D18+D23+D28+D34+D40+D50+D57</f>
        <v>100</v>
      </c>
      <c r="E59" s="26"/>
      <c r="F59" s="35">
        <f>F18+F23+F28+F34+F40+F50+F57+F11</f>
        <v>87.5</v>
      </c>
      <c r="G59" s="27">
        <f>G11+G18+G23+G28+G34+G40+G50+G57</f>
        <v>100</v>
      </c>
      <c r="H59" s="28"/>
      <c r="I59" s="221">
        <f>I18+I23+I28+I34+I40+I50+I57+I11</f>
        <v>89</v>
      </c>
      <c r="J59" s="32">
        <f>J11+J18+J23+J28+J34+J40+J50+J57</f>
        <v>100</v>
      </c>
      <c r="K59" s="33"/>
      <c r="L59" s="6"/>
      <c r="M59" s="5"/>
    </row>
    <row r="60" spans="1:17" s="44" customFormat="1" ht="15.75">
      <c r="A60" s="235" t="s">
        <v>118</v>
      </c>
      <c r="B60" s="236"/>
      <c r="C60" s="237">
        <f>C59/D59</f>
        <v>0.7965000000000001</v>
      </c>
      <c r="D60" s="238"/>
      <c r="E60" s="239"/>
      <c r="F60" s="240">
        <f>F59/G59</f>
        <v>0.875</v>
      </c>
      <c r="G60" s="241"/>
      <c r="H60" s="242"/>
      <c r="I60" s="243">
        <f>I59/J59</f>
        <v>0.89</v>
      </c>
      <c r="J60" s="244"/>
      <c r="K60" s="245"/>
      <c r="L60" s="72"/>
      <c r="M60" s="72"/>
    </row>
  </sheetData>
  <mergeCells count="52">
    <mergeCell ref="A2:K2"/>
    <mergeCell ref="A4:K4"/>
    <mergeCell ref="I6:K6"/>
    <mergeCell ref="B6:B7"/>
    <mergeCell ref="I24:J24"/>
    <mergeCell ref="C12:D12"/>
    <mergeCell ref="F12:G12"/>
    <mergeCell ref="C8:D8"/>
    <mergeCell ref="A23:B23"/>
    <mergeCell ref="C24:D24"/>
    <mergeCell ref="F24:G24"/>
    <mergeCell ref="I12:J12"/>
    <mergeCell ref="C19:D19"/>
    <mergeCell ref="F19:G19"/>
    <mergeCell ref="I19:J19"/>
    <mergeCell ref="A11:B11"/>
    <mergeCell ref="A28:B28"/>
    <mergeCell ref="E25:E27"/>
    <mergeCell ref="I29:J29"/>
    <mergeCell ref="C35:D35"/>
    <mergeCell ref="A29:B29"/>
    <mergeCell ref="C29:D29"/>
    <mergeCell ref="F29:G29"/>
    <mergeCell ref="F35:G35"/>
    <mergeCell ref="A12:B12"/>
    <mergeCell ref="A19:B19"/>
    <mergeCell ref="A18:B18"/>
    <mergeCell ref="N6:P6"/>
    <mergeCell ref="A6:A7"/>
    <mergeCell ref="C6:E6"/>
    <mergeCell ref="F6:H6"/>
    <mergeCell ref="F8:G8"/>
    <mergeCell ref="I8:J8"/>
    <mergeCell ref="A8:B8"/>
    <mergeCell ref="A59:B59"/>
    <mergeCell ref="A60:B60"/>
    <mergeCell ref="C60:E60"/>
    <mergeCell ref="F60:H60"/>
    <mergeCell ref="I60:K60"/>
    <mergeCell ref="A40:B40"/>
    <mergeCell ref="A34:B34"/>
    <mergeCell ref="A57:B57"/>
    <mergeCell ref="A58:K58"/>
    <mergeCell ref="C41:D41"/>
    <mergeCell ref="F41:G41"/>
    <mergeCell ref="I41:J41"/>
    <mergeCell ref="A51:B51"/>
    <mergeCell ref="C51:D51"/>
    <mergeCell ref="F51:G51"/>
    <mergeCell ref="I51:J51"/>
    <mergeCell ref="A50:B50"/>
    <mergeCell ref="A35:B35"/>
  </mergeCells>
  <dataValidations count="2">
    <dataValidation type="decimal" allowBlank="1" showInputMessage="1" showErrorMessage="1" sqref="L18 L23 L28 L34 L40 L50 L11 C9:C10 F9:F10 I9:I10 C13:C17 F13:F17 I13:I17 C20:C22 F20:F22 I20:I22 C25:C27 F25:F27 I25:I27 C30:C33 F30:F33 I30:I33 C36:C39 F36:F39 I36:I39 C42:C49 F42:F49 I42:I49 C52:C56 F52:F56 I52:I56" xr:uid="{4A0D4DC8-F6F9-4765-AB49-E4E0ACDB1361}">
      <formula1>0</formula1>
      <formula2>1</formula2>
    </dataValidation>
    <dataValidation type="decimal" allowBlank="1" showInputMessage="1" showErrorMessage="1" error="Les évaluations sont faites en terme de pourcentage. Veuillez entrer une valeur entre 0 et 1" sqref="L52:L56 L30:L33 L20:L22 L13:L17 L42:L49 L25:L27 L36:L39" xr:uid="{AAE14471-5DF0-44BC-98DF-F030213BD16C}">
      <formula1>0</formula1>
      <formula2>1</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A54262-C76A-40FE-9AF3-642EF9B2EA00}">
  <sheetPr codeName="Sheet8"/>
  <dimension ref="A2:G54"/>
  <sheetViews>
    <sheetView tabSelected="1" topLeftCell="A27" workbookViewId="0">
      <selection activeCell="B53" sqref="B53"/>
    </sheetView>
  </sheetViews>
  <sheetFormatPr defaultColWidth="9.140625" defaultRowHeight="15"/>
  <cols>
    <col min="1" max="1" width="50.5703125" style="37" customWidth="1"/>
    <col min="2" max="3" width="9.140625" style="37"/>
    <col min="4" max="4" width="9.85546875" style="37" bestFit="1" customWidth="1"/>
    <col min="5" max="5" width="11" style="37" bestFit="1" customWidth="1"/>
    <col min="6" max="6" width="11" style="37" customWidth="1"/>
    <col min="7" max="7" width="54.85546875" style="37" customWidth="1"/>
    <col min="8" max="16384" width="9.140625" style="37"/>
  </cols>
  <sheetData>
    <row r="2" spans="1:7" ht="18.75">
      <c r="A2" s="269" t="s">
        <v>10</v>
      </c>
      <c r="B2" s="269"/>
      <c r="C2" s="269"/>
      <c r="D2" s="269"/>
      <c r="E2" s="269"/>
      <c r="F2" s="269"/>
      <c r="G2" s="269"/>
    </row>
    <row r="3" spans="1:7">
      <c r="A3" s="38"/>
      <c r="B3" s="38"/>
      <c r="C3" s="39"/>
      <c r="D3" s="39"/>
      <c r="E3" s="38"/>
      <c r="F3" s="38"/>
      <c r="G3" s="39"/>
    </row>
    <row r="4" spans="1:7" ht="18.75">
      <c r="A4" s="36" t="s">
        <v>119</v>
      </c>
      <c r="B4" s="36"/>
      <c r="C4" s="36"/>
      <c r="D4" s="36"/>
      <c r="E4" s="36"/>
      <c r="F4" s="36"/>
      <c r="G4" s="36"/>
    </row>
    <row r="5" spans="1:7" ht="15.75" thickBot="1"/>
    <row r="6" spans="1:7" ht="23.25">
      <c r="A6" s="273" t="s">
        <v>6</v>
      </c>
      <c r="B6" s="274"/>
      <c r="C6" s="274"/>
      <c r="D6" s="274"/>
      <c r="E6" s="274"/>
      <c r="F6" s="274"/>
      <c r="G6" s="275"/>
    </row>
    <row r="7" spans="1:7">
      <c r="A7" s="130" t="s">
        <v>120</v>
      </c>
      <c r="B7" s="131" t="s">
        <v>14</v>
      </c>
      <c r="C7" s="131" t="s">
        <v>121</v>
      </c>
      <c r="D7" s="131" t="s">
        <v>4</v>
      </c>
      <c r="E7" s="131" t="s">
        <v>122</v>
      </c>
      <c r="F7" s="131" t="s">
        <v>17</v>
      </c>
      <c r="G7" s="132" t="s">
        <v>15</v>
      </c>
    </row>
    <row r="8" spans="1:7">
      <c r="A8" s="133" t="s">
        <v>123</v>
      </c>
      <c r="B8" s="134">
        <v>1</v>
      </c>
      <c r="C8" s="134">
        <v>1</v>
      </c>
      <c r="D8" s="134">
        <v>4</v>
      </c>
      <c r="E8" s="134">
        <f t="shared" ref="E8:E17" si="0">B8*C8*D8</f>
        <v>4</v>
      </c>
      <c r="F8" s="134"/>
      <c r="G8" s="135"/>
    </row>
    <row r="9" spans="1:7">
      <c r="A9" s="136" t="s">
        <v>124</v>
      </c>
      <c r="B9" s="137">
        <v>0.9</v>
      </c>
      <c r="C9" s="134">
        <v>1</v>
      </c>
      <c r="D9" s="137">
        <v>8</v>
      </c>
      <c r="E9" s="137">
        <f t="shared" si="0"/>
        <v>7.2</v>
      </c>
      <c r="F9" s="137"/>
      <c r="G9" s="138" t="s">
        <v>125</v>
      </c>
    </row>
    <row r="10" spans="1:7" ht="45">
      <c r="A10" s="133" t="s">
        <v>126</v>
      </c>
      <c r="B10" s="134">
        <v>0.9</v>
      </c>
      <c r="C10" s="134">
        <v>1</v>
      </c>
      <c r="D10" s="134">
        <v>20</v>
      </c>
      <c r="E10" s="134">
        <f t="shared" si="0"/>
        <v>18</v>
      </c>
      <c r="F10" s="134"/>
      <c r="G10" s="222" t="s">
        <v>127</v>
      </c>
    </row>
    <row r="11" spans="1:7">
      <c r="A11" s="136" t="s">
        <v>128</v>
      </c>
      <c r="B11" s="137">
        <v>0.9</v>
      </c>
      <c r="C11" s="134">
        <v>1</v>
      </c>
      <c r="D11" s="137">
        <v>10</v>
      </c>
      <c r="E11" s="137">
        <f t="shared" si="0"/>
        <v>9</v>
      </c>
      <c r="F11" s="137"/>
      <c r="G11" s="138" t="s">
        <v>129</v>
      </c>
    </row>
    <row r="12" spans="1:7">
      <c r="A12" s="133" t="s">
        <v>130</v>
      </c>
      <c r="B12" s="134">
        <v>1</v>
      </c>
      <c r="C12" s="134">
        <v>1</v>
      </c>
      <c r="D12" s="134">
        <v>10</v>
      </c>
      <c r="E12" s="134">
        <f t="shared" si="0"/>
        <v>10</v>
      </c>
      <c r="F12" s="134"/>
      <c r="G12" s="135"/>
    </row>
    <row r="13" spans="1:7">
      <c r="A13" s="133" t="s">
        <v>131</v>
      </c>
      <c r="B13" s="134">
        <v>1</v>
      </c>
      <c r="C13" s="134">
        <v>1</v>
      </c>
      <c r="D13" s="134">
        <v>12</v>
      </c>
      <c r="E13" s="134">
        <f t="shared" si="0"/>
        <v>12</v>
      </c>
      <c r="F13" s="134"/>
      <c r="G13" s="135"/>
    </row>
    <row r="14" spans="1:7">
      <c r="A14" s="136" t="s">
        <v>132</v>
      </c>
      <c r="B14" s="137">
        <v>1</v>
      </c>
      <c r="C14" s="134">
        <v>1</v>
      </c>
      <c r="D14" s="137">
        <v>12</v>
      </c>
      <c r="E14" s="137">
        <f t="shared" si="0"/>
        <v>12</v>
      </c>
      <c r="F14" s="137"/>
      <c r="G14" s="138"/>
    </row>
    <row r="15" spans="1:7" ht="30">
      <c r="A15" s="133" t="s">
        <v>133</v>
      </c>
      <c r="B15" s="134">
        <v>0.95</v>
      </c>
      <c r="C15" s="134">
        <v>1</v>
      </c>
      <c r="D15" s="134">
        <v>10</v>
      </c>
      <c r="E15" s="134">
        <f t="shared" si="0"/>
        <v>9.5</v>
      </c>
      <c r="F15" s="134"/>
      <c r="G15" s="223" t="s">
        <v>134</v>
      </c>
    </row>
    <row r="16" spans="1:7">
      <c r="A16" s="136" t="s">
        <v>135</v>
      </c>
      <c r="B16" s="137">
        <v>1</v>
      </c>
      <c r="C16" s="134">
        <v>1</v>
      </c>
      <c r="D16" s="137">
        <v>8</v>
      </c>
      <c r="E16" s="137">
        <f t="shared" si="0"/>
        <v>8</v>
      </c>
      <c r="F16" s="137"/>
      <c r="G16" s="138"/>
    </row>
    <row r="17" spans="1:7" ht="30">
      <c r="A17" s="139" t="s">
        <v>136</v>
      </c>
      <c r="B17" s="140">
        <v>0.9</v>
      </c>
      <c r="C17" s="134">
        <v>1</v>
      </c>
      <c r="D17" s="140">
        <v>6</v>
      </c>
      <c r="E17" s="140">
        <f t="shared" si="0"/>
        <v>5.4</v>
      </c>
      <c r="F17" s="140"/>
      <c r="G17" s="224" t="s">
        <v>137</v>
      </c>
    </row>
    <row r="18" spans="1:7">
      <c r="A18" s="141" t="s">
        <v>138</v>
      </c>
      <c r="B18" s="276"/>
      <c r="C18" s="276"/>
      <c r="D18" s="142">
        <f>SUM(D8:D17)</f>
        <v>100</v>
      </c>
      <c r="E18" s="143">
        <f>(SUM(E8:E17)+E20+E21)/D18</f>
        <v>0.92100000000000004</v>
      </c>
      <c r="F18" s="143"/>
      <c r="G18" s="144"/>
    </row>
    <row r="19" spans="1:7">
      <c r="A19" s="145" t="s">
        <v>139</v>
      </c>
      <c r="B19" s="146" t="s">
        <v>14</v>
      </c>
      <c r="C19" s="146"/>
      <c r="D19" s="146" t="s">
        <v>4</v>
      </c>
      <c r="E19" s="147" t="s">
        <v>122</v>
      </c>
      <c r="F19" s="147"/>
      <c r="G19" s="148" t="s">
        <v>15</v>
      </c>
    </row>
    <row r="20" spans="1:7">
      <c r="A20" s="149" t="s">
        <v>140</v>
      </c>
      <c r="B20" s="150">
        <v>0.3</v>
      </c>
      <c r="C20" s="150"/>
      <c r="D20" s="151">
        <v>-10</v>
      </c>
      <c r="E20" s="150">
        <f>B20*D20</f>
        <v>-3</v>
      </c>
      <c r="F20" s="150"/>
      <c r="G20" s="152" t="s">
        <v>141</v>
      </c>
    </row>
    <row r="21" spans="1:7">
      <c r="A21" s="153" t="s">
        <v>142</v>
      </c>
      <c r="B21" s="154">
        <v>0</v>
      </c>
      <c r="C21" s="154"/>
      <c r="D21" s="155">
        <v>-15</v>
      </c>
      <c r="E21" s="154">
        <f>B21*D21</f>
        <v>0</v>
      </c>
      <c r="F21" s="154"/>
      <c r="G21" s="156"/>
    </row>
    <row r="22" spans="1:7" ht="23.25">
      <c r="A22" s="277" t="s">
        <v>7</v>
      </c>
      <c r="B22" s="278"/>
      <c r="C22" s="278"/>
      <c r="D22" s="278"/>
      <c r="E22" s="278"/>
      <c r="F22" s="278"/>
      <c r="G22" s="279"/>
    </row>
    <row r="23" spans="1:7">
      <c r="A23" s="157" t="s">
        <v>120</v>
      </c>
      <c r="B23" s="158" t="s">
        <v>14</v>
      </c>
      <c r="C23" s="158" t="s">
        <v>121</v>
      </c>
      <c r="D23" s="158" t="s">
        <v>4</v>
      </c>
      <c r="E23" s="158" t="s">
        <v>122</v>
      </c>
      <c r="F23" s="158" t="s">
        <v>17</v>
      </c>
      <c r="G23" s="159" t="s">
        <v>15</v>
      </c>
    </row>
    <row r="24" spans="1:7">
      <c r="A24" s="160" t="s">
        <v>143</v>
      </c>
      <c r="B24" s="161">
        <v>1</v>
      </c>
      <c r="C24" s="161">
        <v>1</v>
      </c>
      <c r="D24" s="161">
        <v>20</v>
      </c>
      <c r="E24" s="161">
        <f>B24*C24*D24</f>
        <v>20</v>
      </c>
      <c r="F24" s="161"/>
      <c r="G24" s="162"/>
    </row>
    <row r="25" spans="1:7">
      <c r="A25" s="163" t="s">
        <v>144</v>
      </c>
      <c r="B25" s="164">
        <v>1</v>
      </c>
      <c r="C25" s="161">
        <v>1</v>
      </c>
      <c r="D25" s="164">
        <v>6</v>
      </c>
      <c r="E25" s="164">
        <f t="shared" ref="E25:E33" si="1">B25*C25*D25</f>
        <v>6</v>
      </c>
      <c r="F25" s="164"/>
      <c r="G25" s="165"/>
    </row>
    <row r="26" spans="1:7">
      <c r="A26" s="160" t="s">
        <v>145</v>
      </c>
      <c r="B26" s="161">
        <v>0.95</v>
      </c>
      <c r="C26" s="161">
        <v>1</v>
      </c>
      <c r="D26" s="161">
        <v>12</v>
      </c>
      <c r="E26" s="161">
        <f t="shared" si="1"/>
        <v>11.399999999999999</v>
      </c>
      <c r="F26" s="161"/>
      <c r="G26" s="162" t="s">
        <v>146</v>
      </c>
    </row>
    <row r="27" spans="1:7">
      <c r="A27" s="163" t="s">
        <v>147</v>
      </c>
      <c r="B27" s="164">
        <v>1</v>
      </c>
      <c r="C27" s="161">
        <v>1</v>
      </c>
      <c r="D27" s="164">
        <v>8</v>
      </c>
      <c r="E27" s="164">
        <f t="shared" si="1"/>
        <v>8</v>
      </c>
      <c r="F27" s="164"/>
      <c r="G27" s="165"/>
    </row>
    <row r="28" spans="1:7">
      <c r="A28" s="160" t="s">
        <v>148</v>
      </c>
      <c r="B28" s="161">
        <v>1</v>
      </c>
      <c r="C28" s="161">
        <v>1</v>
      </c>
      <c r="D28" s="161">
        <v>6</v>
      </c>
      <c r="E28" s="161">
        <f t="shared" si="1"/>
        <v>6</v>
      </c>
      <c r="F28" s="161"/>
      <c r="G28" s="162"/>
    </row>
    <row r="29" spans="1:7">
      <c r="A29" s="163" t="s">
        <v>149</v>
      </c>
      <c r="B29" s="164">
        <v>1</v>
      </c>
      <c r="C29" s="161">
        <v>1</v>
      </c>
      <c r="D29" s="164">
        <v>14</v>
      </c>
      <c r="E29" s="164">
        <f t="shared" si="1"/>
        <v>14</v>
      </c>
      <c r="F29" s="164"/>
      <c r="G29" s="165"/>
    </row>
    <row r="30" spans="1:7">
      <c r="A30" s="160" t="s">
        <v>150</v>
      </c>
      <c r="B30" s="161">
        <v>1</v>
      </c>
      <c r="C30" s="161">
        <v>1</v>
      </c>
      <c r="D30" s="161">
        <v>12</v>
      </c>
      <c r="E30" s="161">
        <f t="shared" si="1"/>
        <v>12</v>
      </c>
      <c r="F30" s="161"/>
      <c r="G30" s="162"/>
    </row>
    <row r="31" spans="1:7">
      <c r="A31" s="163" t="s">
        <v>151</v>
      </c>
      <c r="B31" s="164">
        <v>0.95</v>
      </c>
      <c r="C31" s="161">
        <v>1</v>
      </c>
      <c r="D31" s="164">
        <v>4</v>
      </c>
      <c r="E31" s="164">
        <f t="shared" si="1"/>
        <v>3.8</v>
      </c>
      <c r="F31" s="164"/>
      <c r="G31" s="165" t="s">
        <v>152</v>
      </c>
    </row>
    <row r="32" spans="1:7">
      <c r="A32" s="160" t="s">
        <v>153</v>
      </c>
      <c r="B32" s="161">
        <v>1</v>
      </c>
      <c r="C32" s="161">
        <v>1</v>
      </c>
      <c r="D32" s="161">
        <v>10</v>
      </c>
      <c r="E32" s="161">
        <f t="shared" si="1"/>
        <v>10</v>
      </c>
      <c r="F32" s="161"/>
      <c r="G32" s="162"/>
    </row>
    <row r="33" spans="1:7">
      <c r="A33" s="166" t="s">
        <v>154</v>
      </c>
      <c r="B33" s="167">
        <v>1</v>
      </c>
      <c r="C33" s="161">
        <v>1</v>
      </c>
      <c r="D33" s="167">
        <v>8</v>
      </c>
      <c r="E33" s="167">
        <f t="shared" si="1"/>
        <v>8</v>
      </c>
      <c r="F33" s="167"/>
      <c r="G33" s="168"/>
    </row>
    <row r="34" spans="1:7">
      <c r="A34" s="169" t="s">
        <v>138</v>
      </c>
      <c r="B34" s="170"/>
      <c r="C34" s="170"/>
      <c r="D34" s="170">
        <f>SUM(D24:D33)</f>
        <v>100</v>
      </c>
      <c r="E34" s="171">
        <f>(SUM(E24:E33) + E36+E37+E38)/D34</f>
        <v>0.97699999999999998</v>
      </c>
      <c r="F34" s="171"/>
      <c r="G34" s="172"/>
    </row>
    <row r="35" spans="1:7">
      <c r="A35" s="173" t="s">
        <v>139</v>
      </c>
      <c r="B35" s="174" t="s">
        <v>14</v>
      </c>
      <c r="C35" s="174"/>
      <c r="D35" s="174" t="s">
        <v>4</v>
      </c>
      <c r="E35" s="175" t="s">
        <v>122</v>
      </c>
      <c r="F35" s="175"/>
      <c r="G35" s="176" t="s">
        <v>15</v>
      </c>
    </row>
    <row r="36" spans="1:7">
      <c r="A36" s="177" t="s">
        <v>140</v>
      </c>
      <c r="B36" s="178">
        <v>0.15</v>
      </c>
      <c r="C36" s="178"/>
      <c r="D36" s="179">
        <v>-10</v>
      </c>
      <c r="E36" s="178">
        <f>B36*D36</f>
        <v>-1.5</v>
      </c>
      <c r="F36" s="178"/>
      <c r="G36" s="180" t="s">
        <v>155</v>
      </c>
    </row>
    <row r="37" spans="1:7">
      <c r="A37" s="181" t="s">
        <v>156</v>
      </c>
      <c r="B37" s="182">
        <v>0</v>
      </c>
      <c r="C37" s="182"/>
      <c r="D37" s="183">
        <v>-15</v>
      </c>
      <c r="E37" s="182">
        <f>B37*D37</f>
        <v>0</v>
      </c>
      <c r="F37" s="182"/>
      <c r="G37" s="184"/>
    </row>
    <row r="38" spans="1:7">
      <c r="A38" s="185" t="s">
        <v>157</v>
      </c>
      <c r="B38" s="186">
        <v>0</v>
      </c>
      <c r="C38" s="186"/>
      <c r="D38" s="187">
        <v>-5</v>
      </c>
      <c r="E38" s="186">
        <f>B38*D38</f>
        <v>0</v>
      </c>
      <c r="F38" s="186"/>
      <c r="G38" s="188"/>
    </row>
    <row r="39" spans="1:7" ht="23.25">
      <c r="A39" s="270" t="s">
        <v>8</v>
      </c>
      <c r="B39" s="271"/>
      <c r="C39" s="271"/>
      <c r="D39" s="271"/>
      <c r="E39" s="271"/>
      <c r="F39" s="271"/>
      <c r="G39" s="272"/>
    </row>
    <row r="40" spans="1:7">
      <c r="A40" s="189" t="s">
        <v>120</v>
      </c>
      <c r="B40" s="190" t="s">
        <v>14</v>
      </c>
      <c r="C40" s="190" t="s">
        <v>121</v>
      </c>
      <c r="D40" s="190" t="s">
        <v>4</v>
      </c>
      <c r="E40" s="190" t="s">
        <v>122</v>
      </c>
      <c r="F40" s="190" t="s">
        <v>17</v>
      </c>
      <c r="G40" s="191" t="s">
        <v>15</v>
      </c>
    </row>
    <row r="41" spans="1:7">
      <c r="A41" s="192" t="s">
        <v>158</v>
      </c>
      <c r="B41" s="193">
        <v>1</v>
      </c>
      <c r="C41" s="193">
        <v>1</v>
      </c>
      <c r="D41" s="193">
        <v>16</v>
      </c>
      <c r="E41" s="193">
        <f t="shared" ref="E41:E49" si="2">B41*C41*D41</f>
        <v>16</v>
      </c>
      <c r="F41" s="193"/>
      <c r="G41" s="194"/>
    </row>
    <row r="42" spans="1:7">
      <c r="A42" s="195" t="s">
        <v>159</v>
      </c>
      <c r="B42" s="196">
        <v>0.95</v>
      </c>
      <c r="C42" s="193">
        <v>1</v>
      </c>
      <c r="D42" s="196">
        <v>16</v>
      </c>
      <c r="E42" s="196">
        <f t="shared" si="2"/>
        <v>15.2</v>
      </c>
      <c r="F42" s="196"/>
      <c r="G42" s="197" t="s">
        <v>160</v>
      </c>
    </row>
    <row r="43" spans="1:7">
      <c r="A43" s="192" t="s">
        <v>161</v>
      </c>
      <c r="B43" s="193">
        <v>1</v>
      </c>
      <c r="C43" s="193">
        <v>1</v>
      </c>
      <c r="D43" s="193">
        <v>15</v>
      </c>
      <c r="E43" s="193">
        <f t="shared" si="2"/>
        <v>15</v>
      </c>
      <c r="F43" s="193"/>
      <c r="G43" s="194"/>
    </row>
    <row r="44" spans="1:7">
      <c r="A44" s="195" t="s">
        <v>162</v>
      </c>
      <c r="B44" s="196">
        <v>1</v>
      </c>
      <c r="C44" s="193">
        <v>1</v>
      </c>
      <c r="D44" s="196">
        <v>15</v>
      </c>
      <c r="E44" s="196">
        <f t="shared" si="2"/>
        <v>15</v>
      </c>
      <c r="F44" s="196"/>
      <c r="G44" s="197"/>
    </row>
    <row r="45" spans="1:7">
      <c r="A45" s="192" t="s">
        <v>163</v>
      </c>
      <c r="B45" s="193">
        <v>1</v>
      </c>
      <c r="C45" s="193">
        <v>1</v>
      </c>
      <c r="D45" s="193">
        <v>10</v>
      </c>
      <c r="E45" s="193">
        <f t="shared" si="2"/>
        <v>10</v>
      </c>
      <c r="F45" s="193"/>
      <c r="G45" s="194"/>
    </row>
    <row r="46" spans="1:7">
      <c r="A46" s="195" t="s">
        <v>164</v>
      </c>
      <c r="B46" s="196">
        <v>0.7</v>
      </c>
      <c r="C46" s="193">
        <v>1</v>
      </c>
      <c r="D46" s="196">
        <v>8</v>
      </c>
      <c r="E46" s="196">
        <f t="shared" si="2"/>
        <v>5.6</v>
      </c>
      <c r="F46" s="196"/>
      <c r="G46" s="197" t="s">
        <v>165</v>
      </c>
    </row>
    <row r="47" spans="1:7">
      <c r="A47" s="192" t="s">
        <v>166</v>
      </c>
      <c r="B47" s="193">
        <v>0.75</v>
      </c>
      <c r="C47" s="193">
        <v>1</v>
      </c>
      <c r="D47" s="193">
        <v>8</v>
      </c>
      <c r="E47" s="193">
        <f t="shared" si="2"/>
        <v>6</v>
      </c>
      <c r="F47" s="193"/>
      <c r="G47" s="194" t="s">
        <v>167</v>
      </c>
    </row>
    <row r="48" spans="1:7">
      <c r="A48" s="195" t="s">
        <v>168</v>
      </c>
      <c r="B48" s="196">
        <v>1</v>
      </c>
      <c r="C48" s="193">
        <v>1</v>
      </c>
      <c r="D48" s="196">
        <v>8</v>
      </c>
      <c r="E48" s="196">
        <f t="shared" si="2"/>
        <v>8</v>
      </c>
      <c r="F48" s="196"/>
      <c r="G48" s="197"/>
    </row>
    <row r="49" spans="1:7">
      <c r="A49" s="198" t="s">
        <v>169</v>
      </c>
      <c r="B49" s="199">
        <v>1</v>
      </c>
      <c r="C49" s="193">
        <v>1</v>
      </c>
      <c r="D49" s="199">
        <v>4</v>
      </c>
      <c r="E49" s="199">
        <f t="shared" si="2"/>
        <v>4</v>
      </c>
      <c r="F49" s="199"/>
      <c r="G49" s="200"/>
    </row>
    <row r="50" spans="1:7">
      <c r="A50" s="201" t="s">
        <v>138</v>
      </c>
      <c r="B50" s="202"/>
      <c r="C50" s="202"/>
      <c r="D50" s="202">
        <f>SUM(D41:D49)</f>
        <v>100</v>
      </c>
      <c r="E50" s="203">
        <f>(SUM(E41:E49) +E52+E53+E54)/D50</f>
        <v>0.93799999999999994</v>
      </c>
      <c r="F50" s="203"/>
      <c r="G50" s="204"/>
    </row>
    <row r="51" spans="1:7">
      <c r="A51" s="205" t="s">
        <v>139</v>
      </c>
      <c r="B51" s="206" t="s">
        <v>14</v>
      </c>
      <c r="C51" s="206"/>
      <c r="D51" s="206" t="s">
        <v>4</v>
      </c>
      <c r="E51" s="207" t="s">
        <v>122</v>
      </c>
      <c r="F51" s="207"/>
      <c r="G51" s="208" t="s">
        <v>15</v>
      </c>
    </row>
    <row r="52" spans="1:7">
      <c r="A52" s="209" t="s">
        <v>140</v>
      </c>
      <c r="B52" s="210">
        <v>0.1</v>
      </c>
      <c r="C52" s="210"/>
      <c r="D52" s="211">
        <v>-10</v>
      </c>
      <c r="E52" s="210">
        <f>B52*D52</f>
        <v>-1</v>
      </c>
      <c r="F52" s="210"/>
      <c r="G52" s="212" t="s">
        <v>170</v>
      </c>
    </row>
    <row r="53" spans="1:7">
      <c r="A53" s="213" t="s">
        <v>171</v>
      </c>
      <c r="B53" s="214">
        <v>0</v>
      </c>
      <c r="C53" s="214"/>
      <c r="D53" s="215">
        <v>-15</v>
      </c>
      <c r="E53" s="214">
        <f>B53*D53</f>
        <v>0</v>
      </c>
      <c r="F53" s="214"/>
      <c r="G53" s="216"/>
    </row>
    <row r="54" spans="1:7">
      <c r="A54" s="217" t="s">
        <v>157</v>
      </c>
      <c r="B54" s="218">
        <v>0</v>
      </c>
      <c r="C54" s="218"/>
      <c r="D54" s="219">
        <v>-5</v>
      </c>
      <c r="E54" s="218">
        <f>B54*D54</f>
        <v>0</v>
      </c>
      <c r="F54" s="218"/>
      <c r="G54" s="220"/>
    </row>
  </sheetData>
  <mergeCells count="5">
    <mergeCell ref="A2:G2"/>
    <mergeCell ref="A39:G39"/>
    <mergeCell ref="A6:G6"/>
    <mergeCell ref="B18:C18"/>
    <mergeCell ref="A22:G22"/>
  </mergeCells>
  <dataValidations count="3">
    <dataValidation type="decimal" allowBlank="1" showInputMessage="1" showErrorMessage="1" sqref="E21:F21 B36:B38 B20:B21 B8:B18 B24:B33 B41:B49 B52:B54" xr:uid="{CC44C972-8B8F-4678-BAEB-D51FFB0200E2}">
      <formula1>0</formula1>
      <formula2>1</formula2>
    </dataValidation>
    <dataValidation type="list" allowBlank="1" showInputMessage="1" showErrorMessage="1" sqref="C20 C8:C17 C41:C49" xr:uid="{DCFB5783-098F-4837-84E1-A329359B138C}">
      <formula1>"0,0.25,0.50,0.75,1"</formula1>
    </dataValidation>
    <dataValidation type="whole" allowBlank="1" showInputMessage="1" showErrorMessage="1" sqref="E53:F53 E37:F37" xr:uid="{301E7E41-CD71-4A91-B881-91EF87706901}">
      <formula1>0</formula1>
      <formula2>1</formula2>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41E0342602C49449CD93109DBCAB8C5" ma:contentTypeVersion="2" ma:contentTypeDescription="Create a new document." ma:contentTypeScope="" ma:versionID="4cab946e3812a26735e8b0dc00d59aca">
  <xsd:schema xmlns:xsd="http://www.w3.org/2001/XMLSchema" xmlns:xs="http://www.w3.org/2001/XMLSchema" xmlns:p="http://schemas.microsoft.com/office/2006/metadata/properties" xmlns:ns2="d3ea4e87-b30d-4ccc-9564-7710f23c54f0" targetNamespace="http://schemas.microsoft.com/office/2006/metadata/properties" ma:root="true" ma:fieldsID="afa808ced5dc9827eedaaa69eb8b35dd" ns2:_="">
    <xsd:import namespace="d3ea4e87-b30d-4ccc-9564-7710f23c54f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3ea4e87-b30d-4ccc-9564-7710f23c54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1971BE-1E76-44E5-BF52-2DB1BB889C58}"/>
</file>

<file path=customXml/itemProps2.xml><?xml version="1.0" encoding="utf-8"?>
<ds:datastoreItem xmlns:ds="http://schemas.openxmlformats.org/officeDocument/2006/customXml" ds:itemID="{4F62C71A-5318-410B-8440-006B73523578}"/>
</file>

<file path=customXml/itemProps3.xml><?xml version="1.0" encoding="utf-8"?>
<ds:datastoreItem xmlns:ds="http://schemas.openxmlformats.org/officeDocument/2006/customXml" ds:itemID="{6F1A1E89-A0AE-4DED-85B2-2445C39C0F5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Emilio</dc:creator>
  <cp:keywords/>
  <dc:description/>
  <cp:lastModifiedBy>Ulrich Dah-Achinanon</cp:lastModifiedBy>
  <cp:revision>1</cp:revision>
  <dcterms:created xsi:type="dcterms:W3CDTF">2006-09-16T00:00:00Z</dcterms:created>
  <dcterms:modified xsi:type="dcterms:W3CDTF">2022-05-06T00:31:26Z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0x010100B41E0342602C49449CD93109DBCAB8C5</vt:lpwstr>
  </property>
</Properties>
</file>