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52511"/>
</workbook>
</file>

<file path=xl/calcChain.xml><?xml version="1.0" encoding="utf-8"?>
<calcChain xmlns="http://schemas.openxmlformats.org/spreadsheetml/2006/main">
  <c r="B22" i="5" l="1"/>
  <c r="D22" i="5" s="1"/>
  <c r="B21" i="5"/>
  <c r="D21" i="5" s="1"/>
  <c r="B20" i="5"/>
  <c r="D20" i="5" s="1"/>
  <c r="D16" i="5"/>
  <c r="C16" i="5"/>
  <c r="E15" i="5"/>
  <c r="F15" i="5" s="1"/>
  <c r="G15" i="5" s="1"/>
  <c r="H15" i="5" s="1"/>
  <c r="I15" i="5" s="1"/>
  <c r="D15" i="5"/>
  <c r="C15" i="5"/>
  <c r="D14" i="5"/>
  <c r="C14" i="5"/>
  <c r="E16" i="5" s="1"/>
  <c r="F16" i="5" s="1"/>
  <c r="G16" i="5" s="1"/>
  <c r="H16" i="5" s="1"/>
  <c r="I16" i="5" s="1"/>
  <c r="E10" i="5"/>
  <c r="F10" i="5" s="1"/>
  <c r="G10" i="5" s="1"/>
  <c r="H10" i="5" s="1"/>
  <c r="I10" i="5" s="1"/>
  <c r="D10" i="5"/>
  <c r="C10" i="5"/>
  <c r="D9" i="5"/>
  <c r="C9" i="5"/>
  <c r="E8" i="5"/>
  <c r="F8" i="5" s="1"/>
  <c r="G8" i="5" s="1"/>
  <c r="H8" i="5" s="1"/>
  <c r="I8" i="5" s="1"/>
  <c r="D8" i="5"/>
  <c r="C8" i="5"/>
  <c r="E9" i="5" s="1"/>
  <c r="F9" i="5" s="1"/>
  <c r="G9" i="5" s="1"/>
  <c r="H9" i="5" s="1"/>
  <c r="I9" i="5" s="1"/>
  <c r="D4" i="5"/>
  <c r="C4" i="5"/>
  <c r="D3" i="5"/>
  <c r="C3" i="5"/>
  <c r="E2" i="5" s="1"/>
  <c r="F2" i="5" s="1"/>
  <c r="G2" i="5" s="1"/>
  <c r="H2" i="5" s="1"/>
  <c r="I2" i="5" s="1"/>
  <c r="D2" i="5"/>
  <c r="C2" i="5"/>
  <c r="E4" i="5" s="1"/>
  <c r="F4" i="5" s="1"/>
  <c r="G4" i="5" s="1"/>
  <c r="H4" i="5" s="1"/>
  <c r="I4" i="5" s="1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E3" i="4" s="1"/>
  <c r="F3" i="4" s="1"/>
  <c r="G3" i="4" s="1"/>
  <c r="H3" i="4" s="1"/>
  <c r="I3" i="4" s="1"/>
  <c r="D3" i="4"/>
  <c r="C3" i="4"/>
  <c r="E2" i="4"/>
  <c r="F2" i="4" s="1"/>
  <c r="G2" i="4" s="1"/>
  <c r="H2" i="4" s="1"/>
  <c r="I2" i="4" s="1"/>
  <c r="D2" i="4"/>
  <c r="C2" i="4"/>
  <c r="E11" i="4" s="1"/>
  <c r="F11" i="4" s="1"/>
  <c r="G11" i="4" s="1"/>
  <c r="H11" i="4" s="1"/>
  <c r="I11" i="4" s="1"/>
  <c r="D4" i="3"/>
  <c r="C4" i="3"/>
  <c r="E3" i="3"/>
  <c r="F3" i="3" s="1"/>
  <c r="G3" i="3" s="1"/>
  <c r="H3" i="3" s="1"/>
  <c r="I3" i="3" s="1"/>
  <c r="D3" i="3"/>
  <c r="C3" i="3"/>
  <c r="E2" i="3"/>
  <c r="F2" i="3" s="1"/>
  <c r="G2" i="3" s="1"/>
  <c r="H2" i="3" s="1"/>
  <c r="I2" i="3" s="1"/>
  <c r="D2" i="3"/>
  <c r="C2" i="3"/>
  <c r="E4" i="3" s="1"/>
  <c r="F4" i="3" s="1"/>
  <c r="G4" i="3" s="1"/>
  <c r="H4" i="3" s="1"/>
  <c r="I4" i="3" s="1"/>
  <c r="D6" i="2"/>
  <c r="C6" i="2"/>
  <c r="D5" i="2"/>
  <c r="C5" i="2"/>
  <c r="D4" i="2"/>
  <c r="C4" i="2"/>
  <c r="D3" i="2"/>
  <c r="C3" i="2"/>
  <c r="E5" i="2" s="1"/>
  <c r="F5" i="2" s="1"/>
  <c r="G5" i="2" s="1"/>
  <c r="H5" i="2" s="1"/>
  <c r="I5" i="2" s="1"/>
  <c r="D2" i="2"/>
  <c r="C2" i="2"/>
  <c r="E6" i="2" s="1"/>
  <c r="F6" i="2" s="1"/>
  <c r="G6" i="2" s="1"/>
  <c r="H6" i="2" s="1"/>
  <c r="I6" i="2" s="1"/>
  <c r="D6" i="1"/>
  <c r="C6" i="1"/>
  <c r="D5" i="1"/>
  <c r="C5" i="1"/>
  <c r="D4" i="1"/>
  <c r="C4" i="1"/>
  <c r="D3" i="1"/>
  <c r="C3" i="1"/>
  <c r="E5" i="1" s="1"/>
  <c r="F5" i="1" s="1"/>
  <c r="G5" i="1" s="1"/>
  <c r="H5" i="1" s="1"/>
  <c r="I5" i="1" s="1"/>
  <c r="D2" i="1"/>
  <c r="C2" i="1"/>
  <c r="E6" i="1" s="1"/>
  <c r="F6" i="1" s="1"/>
  <c r="G6" i="1" s="1"/>
  <c r="H6" i="1" s="1"/>
  <c r="I6" i="1" s="1"/>
  <c r="E14" i="5" l="1"/>
  <c r="F14" i="5" s="1"/>
  <c r="G14" i="5" s="1"/>
  <c r="H14" i="5" s="1"/>
  <c r="I14" i="5" s="1"/>
  <c r="C20" i="5"/>
  <c r="C21" i="5"/>
  <c r="C22" i="5"/>
  <c r="E3" i="5"/>
  <c r="F3" i="5" s="1"/>
  <c r="G3" i="5" s="1"/>
  <c r="H3" i="5" s="1"/>
  <c r="I3" i="5" s="1"/>
  <c r="E5" i="4"/>
  <c r="F5" i="4" s="1"/>
  <c r="G5" i="4" s="1"/>
  <c r="H5" i="4" s="1"/>
  <c r="I5" i="4" s="1"/>
  <c r="E9" i="4"/>
  <c r="F9" i="4" s="1"/>
  <c r="G9" i="4" s="1"/>
  <c r="H9" i="4" s="1"/>
  <c r="I9" i="4" s="1"/>
  <c r="E6" i="4"/>
  <c r="F6" i="4" s="1"/>
  <c r="G6" i="4" s="1"/>
  <c r="H6" i="4" s="1"/>
  <c r="I6" i="4" s="1"/>
  <c r="E10" i="4"/>
  <c r="F10" i="4" s="1"/>
  <c r="G10" i="4" s="1"/>
  <c r="H10" i="4" s="1"/>
  <c r="I10" i="4" s="1"/>
  <c r="E4" i="4"/>
  <c r="F4" i="4" s="1"/>
  <c r="G4" i="4" s="1"/>
  <c r="H4" i="4" s="1"/>
  <c r="I4" i="4" s="1"/>
  <c r="E8" i="4"/>
  <c r="F8" i="4" s="1"/>
  <c r="G8" i="4" s="1"/>
  <c r="H8" i="4" s="1"/>
  <c r="I8" i="4" s="1"/>
  <c r="E7" i="4"/>
  <c r="F7" i="4" s="1"/>
  <c r="G7" i="4" s="1"/>
  <c r="H7" i="4" s="1"/>
  <c r="I7" i="4" s="1"/>
  <c r="E4" i="2"/>
  <c r="F4" i="2" s="1"/>
  <c r="G4" i="2" s="1"/>
  <c r="H4" i="2" s="1"/>
  <c r="I4" i="2" s="1"/>
  <c r="E3" i="2"/>
  <c r="F3" i="2" s="1"/>
  <c r="G3" i="2" s="1"/>
  <c r="H3" i="2" s="1"/>
  <c r="I3" i="2" s="1"/>
  <c r="E2" i="2"/>
  <c r="F2" i="2" s="1"/>
  <c r="G2" i="2" s="1"/>
  <c r="H2" i="2" s="1"/>
  <c r="I2" i="2" s="1"/>
  <c r="E4" i="1"/>
  <c r="F4" i="1" s="1"/>
  <c r="G4" i="1" s="1"/>
  <c r="H4" i="1" s="1"/>
  <c r="I4" i="1" s="1"/>
  <c r="E3" i="1"/>
  <c r="F3" i="1" s="1"/>
  <c r="G3" i="1" s="1"/>
  <c r="H3" i="1" s="1"/>
  <c r="I3" i="1" s="1"/>
  <c r="E2" i="1"/>
  <c r="F2" i="1" s="1"/>
  <c r="G2" i="1" s="1"/>
  <c r="H2" i="1" s="1"/>
  <c r="I2" i="1" s="1"/>
  <c r="E22" i="5" l="1"/>
  <c r="F22" i="5" s="1"/>
  <c r="G22" i="5" s="1"/>
  <c r="H22" i="5" s="1"/>
  <c r="I22" i="5" s="1"/>
  <c r="E21" i="5"/>
  <c r="F21" i="5" s="1"/>
  <c r="G21" i="5" s="1"/>
  <c r="H21" i="5" s="1"/>
  <c r="I21" i="5" s="1"/>
  <c r="E20" i="5"/>
  <c r="F20" i="5" s="1"/>
  <c r="G20" i="5" s="1"/>
  <c r="H20" i="5" s="1"/>
  <c r="I20" i="5" s="1"/>
</calcChain>
</file>

<file path=xl/sharedStrings.xml><?xml version="1.0" encoding="utf-8"?>
<sst xmlns="http://schemas.openxmlformats.org/spreadsheetml/2006/main" count="80" uniqueCount="34">
  <si>
    <t>n</t>
  </si>
  <si>
    <t>d, мм</t>
  </si>
  <si>
    <t>di - do</t>
  </si>
  <si>
    <t>Среднее d</t>
  </si>
  <si>
    <t>Среднеквадратичная погрешность</t>
  </si>
  <si>
    <t>Станд. Отклонение</t>
  </si>
  <si>
    <t>Абсолютная погрешность</t>
  </si>
  <si>
    <t>Относительная погрешность</t>
  </si>
  <si>
    <t>do</t>
  </si>
  <si>
    <r>
      <t>(di-do)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</si>
  <si>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m, мм</t>
  </si>
  <si>
    <t>mi - mo</t>
  </si>
  <si>
    <t>Среднее m</t>
  </si>
  <si>
    <t>mo</t>
  </si>
  <si>
    <t>b, мм</t>
  </si>
  <si>
    <t>bi - bo</t>
  </si>
  <si>
    <t>Среднее b</t>
  </si>
  <si>
    <t>bo</t>
  </si>
  <si>
    <t>h, мм</t>
  </si>
  <si>
    <t>hi - ho</t>
  </si>
  <si>
    <t>Среднее h</t>
  </si>
  <si>
    <t>ho</t>
  </si>
  <si>
    <t>a, мм</t>
  </si>
  <si>
    <t>ai - ao</t>
  </si>
  <si>
    <t>Среднее a</t>
  </si>
  <si>
    <t>v, мм</t>
  </si>
  <si>
    <t>vi - vo</t>
  </si>
  <si>
    <t>Среднее v</t>
  </si>
  <si>
    <t>vo</t>
  </si>
  <si>
    <r>
      <t>(mi-mo)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</si>
  <si>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(bi-bo)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</si>
  <si>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(hi-ho)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</si>
  <si>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(ai-ao)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</si>
  <si>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(vi-vo)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</si>
</sst>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00"/>
    <numFmt numFmtId="166" formatCode="0.000000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I1"/>
    </sheetView>
  </sheetViews>
  <sheetFormatPr defaultRowHeight="15" x14ac:dyDescent="0.25"/>
  <cols>
    <col min="6" max="6" width="23.42578125" customWidth="1"/>
    <col min="7" max="8" width="18.28515625" customWidth="1"/>
    <col min="9" max="9" width="28.42578125" customWidth="1"/>
  </cols>
  <sheetData>
    <row r="1" spans="1:11" ht="30" x14ac:dyDescent="0.25">
      <c r="A1" s="4" t="s">
        <v>0</v>
      </c>
      <c r="B1" s="5" t="s">
        <v>1</v>
      </c>
      <c r="C1" s="5" t="s">
        <v>2</v>
      </c>
      <c r="D1" s="5" t="s">
        <v>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1"/>
    </row>
    <row r="2" spans="1:11" x14ac:dyDescent="0.25">
      <c r="A2" s="6">
        <v>1</v>
      </c>
      <c r="B2" s="12">
        <v>14.85</v>
      </c>
      <c r="C2" s="12">
        <f>B2-$K$3</f>
        <v>4.9999999999998934E-2</v>
      </c>
      <c r="D2" s="13">
        <f>(B2-$K$3)*(B2-$K$3)</f>
        <v>2.4999999999998934E-3</v>
      </c>
      <c r="E2" s="14">
        <f>$K$3+(1/$A$6)*SUM($C$2:$C$6)</f>
        <v>14.818</v>
      </c>
      <c r="F2" s="15">
        <f>(1/($A$6*($A$6-1)))*(SUM($D$2:$D$6)-$A$6*(E2-$K$3)^2)</f>
        <v>1.3400000000000247E-4</v>
      </c>
      <c r="G2" s="14">
        <f>SQRT(F2)</f>
        <v>1.1575836902790333E-2</v>
      </c>
      <c r="H2" s="14">
        <f>2.57*G2</f>
        <v>2.9749900840171154E-2</v>
      </c>
      <c r="I2" s="16">
        <f>H2/E2</f>
        <v>2.0076866540809256E-3</v>
      </c>
    </row>
    <row r="3" spans="1:11" x14ac:dyDescent="0.25">
      <c r="A3" s="6">
        <v>2</v>
      </c>
      <c r="B3" s="12">
        <v>14.8</v>
      </c>
      <c r="C3" s="12">
        <f t="shared" ref="C3:C6" si="0">B3-$K$3</f>
        <v>0</v>
      </c>
      <c r="D3" s="13">
        <f t="shared" ref="D3:D6" si="1">(B3-$K$3)*(B3-$K$3)</f>
        <v>0</v>
      </c>
      <c r="E3" s="14">
        <f t="shared" ref="E3:E6" si="2">$K$3+(1/$A$6)*SUM($C$2:$C$6)</f>
        <v>14.818</v>
      </c>
      <c r="F3" s="15">
        <f t="shared" ref="F3:F6" si="3">(1/($A$6*($A$6-1)))*(SUM($D$2:$D$6)-$A$6*(E3-$K$3)^2)</f>
        <v>1.3400000000000247E-4</v>
      </c>
      <c r="G3" s="14">
        <f t="shared" ref="G3:G6" si="4">SQRT(F3)</f>
        <v>1.1575836902790333E-2</v>
      </c>
      <c r="H3" s="14">
        <f t="shared" ref="H3:H6" si="5">2.57*G3</f>
        <v>2.9749900840171154E-2</v>
      </c>
      <c r="I3" s="16">
        <f t="shared" ref="I3:I6" si="6">H3/E3</f>
        <v>2.0076866540809256E-3</v>
      </c>
      <c r="J3" t="s">
        <v>8</v>
      </c>
      <c r="K3">
        <v>14.8</v>
      </c>
    </row>
    <row r="4" spans="1:11" x14ac:dyDescent="0.25">
      <c r="A4" s="6">
        <v>3</v>
      </c>
      <c r="B4" s="12">
        <v>14.79</v>
      </c>
      <c r="C4" s="12">
        <f t="shared" si="0"/>
        <v>-1.0000000000001563E-2</v>
      </c>
      <c r="D4" s="13">
        <f t="shared" si="1"/>
        <v>1.0000000000003127E-4</v>
      </c>
      <c r="E4" s="14">
        <f t="shared" si="2"/>
        <v>14.818</v>
      </c>
      <c r="F4" s="15">
        <f t="shared" si="3"/>
        <v>1.3400000000000247E-4</v>
      </c>
      <c r="G4" s="14">
        <f t="shared" si="4"/>
        <v>1.1575836902790333E-2</v>
      </c>
      <c r="H4" s="14">
        <f t="shared" si="5"/>
        <v>2.9749900840171154E-2</v>
      </c>
      <c r="I4" s="16">
        <f t="shared" si="6"/>
        <v>2.0076866540809256E-3</v>
      </c>
    </row>
    <row r="5" spans="1:11" x14ac:dyDescent="0.25">
      <c r="A5" s="6">
        <v>4</v>
      </c>
      <c r="B5" s="12">
        <v>14.84</v>
      </c>
      <c r="C5" s="12">
        <f t="shared" si="0"/>
        <v>3.9999999999999147E-2</v>
      </c>
      <c r="D5" s="13">
        <f t="shared" si="1"/>
        <v>1.5999999999999318E-3</v>
      </c>
      <c r="E5" s="14">
        <f t="shared" si="2"/>
        <v>14.818</v>
      </c>
      <c r="F5" s="15">
        <f t="shared" si="3"/>
        <v>1.3400000000000247E-4</v>
      </c>
      <c r="G5" s="14">
        <f t="shared" si="4"/>
        <v>1.1575836902790333E-2</v>
      </c>
      <c r="H5" s="14">
        <f t="shared" si="5"/>
        <v>2.9749900840171154E-2</v>
      </c>
      <c r="I5" s="16">
        <f t="shared" si="6"/>
        <v>2.0076866540809256E-3</v>
      </c>
    </row>
    <row r="6" spans="1:11" x14ac:dyDescent="0.25">
      <c r="A6" s="6">
        <v>5</v>
      </c>
      <c r="B6" s="12">
        <v>14.81</v>
      </c>
      <c r="C6" s="12">
        <f t="shared" si="0"/>
        <v>9.9999999999997868E-3</v>
      </c>
      <c r="D6" s="13">
        <f t="shared" si="1"/>
        <v>9.9999999999995736E-5</v>
      </c>
      <c r="E6" s="14">
        <f t="shared" si="2"/>
        <v>14.818</v>
      </c>
      <c r="F6" s="15">
        <f t="shared" si="3"/>
        <v>1.3400000000000247E-4</v>
      </c>
      <c r="G6" s="14">
        <f t="shared" si="4"/>
        <v>1.1575836902790333E-2</v>
      </c>
      <c r="H6" s="14">
        <f t="shared" si="5"/>
        <v>2.9749900840171154E-2</v>
      </c>
      <c r="I6" s="16">
        <f t="shared" si="6"/>
        <v>2.0076866540809256E-3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I1"/>
    </sheetView>
  </sheetViews>
  <sheetFormatPr defaultRowHeight="15" x14ac:dyDescent="0.25"/>
  <cols>
    <col min="6" max="6" width="20.7109375" customWidth="1"/>
    <col min="7" max="7" width="16" customWidth="1"/>
    <col min="8" max="8" width="17.5703125" customWidth="1"/>
    <col min="9" max="9" width="19.42578125" customWidth="1"/>
  </cols>
  <sheetData>
    <row r="1" spans="1:11" ht="30" x14ac:dyDescent="0.25">
      <c r="A1" s="4" t="s">
        <v>0</v>
      </c>
      <c r="B1" s="5" t="s">
        <v>10</v>
      </c>
      <c r="C1" s="5" t="s">
        <v>11</v>
      </c>
      <c r="D1" s="5" t="s">
        <v>29</v>
      </c>
      <c r="E1" s="5" t="s">
        <v>12</v>
      </c>
      <c r="F1" s="5" t="s">
        <v>4</v>
      </c>
      <c r="G1" s="5" t="s">
        <v>5</v>
      </c>
      <c r="H1" s="5" t="s">
        <v>6</v>
      </c>
      <c r="I1" s="5" t="s">
        <v>7</v>
      </c>
      <c r="J1" s="1"/>
    </row>
    <row r="2" spans="1:11" x14ac:dyDescent="0.25">
      <c r="A2" s="6">
        <v>1</v>
      </c>
      <c r="B2" s="7">
        <v>7.48</v>
      </c>
      <c r="C2" s="7">
        <f>B2-$K$3</f>
        <v>0</v>
      </c>
      <c r="D2" s="8">
        <f>(B2-$K$3)*(B2-$K$3)</f>
        <v>0</v>
      </c>
      <c r="E2" s="9">
        <f>$K$3+(1/$A$6)*SUM($C$2:$C$6)</f>
        <v>7.492</v>
      </c>
      <c r="F2" s="10">
        <f>(1/($A$6*($A$6-1)))*(SUM($D$2:$D$6)-$A$6*(E2-$K$3)^2)</f>
        <v>7.399999999999879E-5</v>
      </c>
      <c r="G2" s="9">
        <f>SQRT(F2)</f>
        <v>8.6023252670425557E-3</v>
      </c>
      <c r="H2" s="9">
        <f>2.57*G2</f>
        <v>2.2107975936299366E-2</v>
      </c>
      <c r="I2" s="11">
        <f>H2/E2</f>
        <v>2.9508777277495149E-3</v>
      </c>
    </row>
    <row r="3" spans="1:11" x14ac:dyDescent="0.25">
      <c r="A3" s="6">
        <v>2</v>
      </c>
      <c r="B3" s="7">
        <v>7.49</v>
      </c>
      <c r="C3" s="7">
        <f t="shared" ref="C3:C6" si="0">B3-$K$3</f>
        <v>9.9999999999997868E-3</v>
      </c>
      <c r="D3" s="8">
        <f t="shared" ref="D3:D6" si="1">(B3-$K$3)*(B3-$K$3)</f>
        <v>9.9999999999995736E-5</v>
      </c>
      <c r="E3" s="9">
        <f t="shared" ref="E3:E6" si="2">$K$3+(1/$A$6)*SUM($C$2:$C$6)</f>
        <v>7.492</v>
      </c>
      <c r="F3" s="10">
        <f t="shared" ref="F3:F6" si="3">(1/($A$6*($A$6-1)))*(SUM($D$2:$D$6)-$A$6*(E3-$K$3)^2)</f>
        <v>7.399999999999879E-5</v>
      </c>
      <c r="G3" s="9">
        <f t="shared" ref="G3:G6" si="4">SQRT(F3)</f>
        <v>8.6023252670425557E-3</v>
      </c>
      <c r="H3" s="9">
        <f t="shared" ref="H3:H6" si="5">2.57*G3</f>
        <v>2.2107975936299366E-2</v>
      </c>
      <c r="I3" s="11">
        <f t="shared" ref="I3:I6" si="6">H3/E3</f>
        <v>2.9508777277495149E-3</v>
      </c>
      <c r="J3" t="s">
        <v>13</v>
      </c>
      <c r="K3">
        <v>7.48</v>
      </c>
    </row>
    <row r="4" spans="1:11" x14ac:dyDescent="0.25">
      <c r="A4" s="6">
        <v>3</v>
      </c>
      <c r="B4" s="7">
        <v>7.52</v>
      </c>
      <c r="C4" s="7">
        <f t="shared" si="0"/>
        <v>3.9999999999999147E-2</v>
      </c>
      <c r="D4" s="8">
        <f t="shared" si="1"/>
        <v>1.5999999999999318E-3</v>
      </c>
      <c r="E4" s="9">
        <f t="shared" si="2"/>
        <v>7.492</v>
      </c>
      <c r="F4" s="10">
        <f t="shared" si="3"/>
        <v>7.399999999999879E-5</v>
      </c>
      <c r="G4" s="9">
        <f t="shared" si="4"/>
        <v>8.6023252670425557E-3</v>
      </c>
      <c r="H4" s="9">
        <f t="shared" si="5"/>
        <v>2.2107975936299366E-2</v>
      </c>
      <c r="I4" s="11">
        <f t="shared" si="6"/>
        <v>2.9508777277495149E-3</v>
      </c>
    </row>
    <row r="5" spans="1:11" x14ac:dyDescent="0.25">
      <c r="A5" s="6">
        <v>4</v>
      </c>
      <c r="B5" s="7">
        <v>7.47</v>
      </c>
      <c r="C5" s="7">
        <f t="shared" si="0"/>
        <v>-1.0000000000000675E-2</v>
      </c>
      <c r="D5" s="8">
        <f t="shared" si="1"/>
        <v>1.000000000000135E-4</v>
      </c>
      <c r="E5" s="9">
        <f t="shared" si="2"/>
        <v>7.492</v>
      </c>
      <c r="F5" s="10">
        <f t="shared" si="3"/>
        <v>7.399999999999879E-5</v>
      </c>
      <c r="G5" s="9">
        <f t="shared" si="4"/>
        <v>8.6023252670425557E-3</v>
      </c>
      <c r="H5" s="9">
        <f t="shared" si="5"/>
        <v>2.2107975936299366E-2</v>
      </c>
      <c r="I5" s="11">
        <f t="shared" si="6"/>
        <v>2.9508777277495149E-3</v>
      </c>
    </row>
    <row r="6" spans="1:11" x14ac:dyDescent="0.25">
      <c r="A6" s="6">
        <v>5</v>
      </c>
      <c r="B6" s="7">
        <v>7.5</v>
      </c>
      <c r="C6" s="7">
        <f t="shared" si="0"/>
        <v>1.9999999999999574E-2</v>
      </c>
      <c r="D6" s="8">
        <f t="shared" si="1"/>
        <v>3.9999999999998294E-4</v>
      </c>
      <c r="E6" s="9">
        <f t="shared" si="2"/>
        <v>7.492</v>
      </c>
      <c r="F6" s="10">
        <f t="shared" si="3"/>
        <v>7.399999999999879E-5</v>
      </c>
      <c r="G6" s="9">
        <f t="shared" si="4"/>
        <v>8.6023252670425557E-3</v>
      </c>
      <c r="H6" s="9">
        <f t="shared" si="5"/>
        <v>2.2107975936299366E-2</v>
      </c>
      <c r="I6" s="11">
        <f t="shared" si="6"/>
        <v>2.9508777277495149E-3</v>
      </c>
    </row>
    <row r="7" spans="1:11" x14ac:dyDescent="0.25">
      <c r="A7" s="3"/>
    </row>
    <row r="11" spans="1:11" x14ac:dyDescent="0.25">
      <c r="B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I1"/>
    </sheetView>
  </sheetViews>
  <sheetFormatPr defaultRowHeight="15" x14ac:dyDescent="0.25"/>
  <cols>
    <col min="6" max="6" width="18.85546875" customWidth="1"/>
    <col min="7" max="7" width="17.42578125" customWidth="1"/>
    <col min="8" max="8" width="15" customWidth="1"/>
    <col min="9" max="9" width="17" customWidth="1"/>
  </cols>
  <sheetData>
    <row r="1" spans="1:11" ht="30" x14ac:dyDescent="0.25">
      <c r="A1" s="4" t="s">
        <v>0</v>
      </c>
      <c r="B1" s="5" t="s">
        <v>10</v>
      </c>
      <c r="C1" s="5" t="s">
        <v>11</v>
      </c>
      <c r="D1" s="5" t="s">
        <v>29</v>
      </c>
      <c r="E1" s="5" t="s">
        <v>12</v>
      </c>
      <c r="F1" s="5" t="s">
        <v>4</v>
      </c>
      <c r="G1" s="5" t="s">
        <v>5</v>
      </c>
      <c r="H1" s="5" t="s">
        <v>6</v>
      </c>
      <c r="I1" s="5" t="s">
        <v>7</v>
      </c>
      <c r="J1" s="1"/>
    </row>
    <row r="2" spans="1:11" x14ac:dyDescent="0.25">
      <c r="A2" s="6">
        <v>1</v>
      </c>
      <c r="B2" s="7">
        <v>47.12</v>
      </c>
      <c r="C2" s="7">
        <f>B2-$K$3</f>
        <v>1.9999999999996021E-2</v>
      </c>
      <c r="D2" s="8">
        <f>(B2-$K$3)*(B2-$K$3)</f>
        <v>3.9999999999984086E-4</v>
      </c>
      <c r="E2" s="9">
        <f>$K$3+(1/$A$4)*SUM($C$2:$C$4)</f>
        <v>47.11</v>
      </c>
      <c r="F2" s="10">
        <f>(1/($A$4*($A$4-1)))*(SUM($D$2:$D$4)-$A$4*(E2-$K$3)^2)</f>
        <v>2.3333333333335886E-4</v>
      </c>
      <c r="G2" s="9">
        <f>SQRT(F2)</f>
        <v>1.5275252316520303E-2</v>
      </c>
      <c r="H2" s="9">
        <f>3.182*G2</f>
        <v>4.8605852871167601E-2</v>
      </c>
      <c r="I2" s="11">
        <f>H2/E2</f>
        <v>1.0317523428394735E-3</v>
      </c>
    </row>
    <row r="3" spans="1:11" x14ac:dyDescent="0.25">
      <c r="A3" s="6">
        <v>2</v>
      </c>
      <c r="B3" s="7">
        <v>47.08</v>
      </c>
      <c r="C3" s="7">
        <f t="shared" ref="C3:C4" si="0">B3-$K$3</f>
        <v>-2.0000000000003126E-2</v>
      </c>
      <c r="D3" s="8">
        <f t="shared" ref="D3:D4" si="1">(B3-$K$3)*(B3-$K$3)</f>
        <v>4.0000000000012508E-4</v>
      </c>
      <c r="E3" s="9">
        <f t="shared" ref="E3:E4" si="2">$K$3+(1/$A$4)*SUM($C$2:$C$4)</f>
        <v>47.11</v>
      </c>
      <c r="F3" s="10">
        <f t="shared" ref="F3:F4" si="3">(1/($A$4*($A$4-1)))*(SUM($D$2:$D$4)-$A$4*(E3-$K$3)^2)</f>
        <v>2.3333333333335886E-4</v>
      </c>
      <c r="G3" s="9">
        <f t="shared" ref="G3:G4" si="4">SQRT(F3)</f>
        <v>1.5275252316520303E-2</v>
      </c>
      <c r="H3" s="9">
        <f>3.182*G3</f>
        <v>4.8605852871167601E-2</v>
      </c>
      <c r="I3" s="11">
        <f t="shared" ref="I3:I4" si="5">H3/E3</f>
        <v>1.0317523428394735E-3</v>
      </c>
      <c r="J3" t="s">
        <v>13</v>
      </c>
      <c r="K3">
        <v>47.1</v>
      </c>
    </row>
    <row r="4" spans="1:11" x14ac:dyDescent="0.25">
      <c r="A4" s="6">
        <v>3</v>
      </c>
      <c r="B4" s="7">
        <v>47.13</v>
      </c>
      <c r="C4" s="7">
        <f t="shared" si="0"/>
        <v>3.0000000000001137E-2</v>
      </c>
      <c r="D4" s="8">
        <f t="shared" si="1"/>
        <v>9.0000000000006817E-4</v>
      </c>
      <c r="E4" s="9">
        <f t="shared" si="2"/>
        <v>47.11</v>
      </c>
      <c r="F4" s="10">
        <f t="shared" si="3"/>
        <v>2.3333333333335886E-4</v>
      </c>
      <c r="G4" s="9">
        <f t="shared" si="4"/>
        <v>1.5275252316520303E-2</v>
      </c>
      <c r="H4" s="9">
        <f>3.182*G4</f>
        <v>4.8605852871167601E-2</v>
      </c>
      <c r="I4" s="11">
        <f t="shared" si="5"/>
        <v>1.0317523428394735E-3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I1"/>
    </sheetView>
  </sheetViews>
  <sheetFormatPr defaultRowHeight="15" x14ac:dyDescent="0.25"/>
  <cols>
    <col min="6" max="6" width="20.140625" customWidth="1"/>
    <col min="7" max="7" width="17.85546875" customWidth="1"/>
    <col min="8" max="8" width="16.7109375" customWidth="1"/>
    <col min="9" max="9" width="17.7109375" customWidth="1"/>
  </cols>
  <sheetData>
    <row r="1" spans="1:11" ht="30" x14ac:dyDescent="0.25">
      <c r="A1" s="4" t="s">
        <v>0</v>
      </c>
      <c r="B1" s="5" t="s">
        <v>10</v>
      </c>
      <c r="C1" s="5" t="s">
        <v>11</v>
      </c>
      <c r="D1" s="5" t="s">
        <v>29</v>
      </c>
      <c r="E1" s="5" t="s">
        <v>12</v>
      </c>
      <c r="F1" s="5" t="s">
        <v>4</v>
      </c>
      <c r="G1" s="5" t="s">
        <v>5</v>
      </c>
      <c r="H1" s="5" t="s">
        <v>6</v>
      </c>
      <c r="I1" s="5" t="s">
        <v>7</v>
      </c>
      <c r="J1" s="1"/>
    </row>
    <row r="2" spans="1:11" x14ac:dyDescent="0.25">
      <c r="A2" s="6">
        <v>1</v>
      </c>
      <c r="B2" s="7">
        <v>23.85</v>
      </c>
      <c r="C2" s="7">
        <f>B2-$K$3</f>
        <v>0.15000000000000213</v>
      </c>
      <c r="D2" s="8">
        <f>(B2-$K$3)*(B2-$K$3)</f>
        <v>2.2500000000000641E-2</v>
      </c>
      <c r="E2" s="9">
        <f>$K$3+(1/$A$11)*SUM($C$2:$C$11)</f>
        <v>23.692</v>
      </c>
      <c r="F2" s="10">
        <f>(1/($A$11*($A$11-1)))*(SUM($D$2:$D$11)-$A$11*(E2-$K$3)^2)</f>
        <v>4.5840000000000282E-3</v>
      </c>
      <c r="G2" s="9">
        <f>SQRT(F2)</f>
        <v>6.770524351924323E-2</v>
      </c>
      <c r="H2" s="9">
        <f>2.281*G2</f>
        <v>0.15443566046739382</v>
      </c>
      <c r="I2" s="11">
        <f>H2/E2</f>
        <v>6.5184729219734013E-3</v>
      </c>
    </row>
    <row r="3" spans="1:11" x14ac:dyDescent="0.25">
      <c r="A3" s="6">
        <v>2</v>
      </c>
      <c r="B3" s="7">
        <v>23.79</v>
      </c>
      <c r="C3" s="7">
        <f t="shared" ref="C3:C11" si="0">B3-$K$3</f>
        <v>8.9999999999999858E-2</v>
      </c>
      <c r="D3" s="8">
        <f t="shared" ref="D3:D11" si="1">(B3-$K$3)*(B3-$K$3)</f>
        <v>8.0999999999999753E-3</v>
      </c>
      <c r="E3" s="9">
        <f t="shared" ref="E3:E11" si="2">$K$3+(1/$A$11)*SUM($C$2:$C$11)</f>
        <v>23.692</v>
      </c>
      <c r="F3" s="10">
        <f t="shared" ref="F3:F11" si="3">(1/($A$11*($A$11-1)))*(SUM($D$2:$D$11)-$A$11*(E3-$K$3)^2)</f>
        <v>4.5840000000000282E-3</v>
      </c>
      <c r="G3" s="9">
        <f t="shared" ref="G3:G11" si="4">SQRT(F3)</f>
        <v>6.770524351924323E-2</v>
      </c>
      <c r="H3" s="9">
        <f t="shared" ref="H3:H11" si="5">2.281*G3</f>
        <v>0.15443566046739382</v>
      </c>
      <c r="I3" s="11">
        <f t="shared" ref="I3:I11" si="6">H3/E3</f>
        <v>6.5184729219734013E-3</v>
      </c>
      <c r="J3" s="2" t="s">
        <v>13</v>
      </c>
      <c r="K3" s="2">
        <v>23.7</v>
      </c>
    </row>
    <row r="4" spans="1:11" x14ac:dyDescent="0.25">
      <c r="A4" s="6">
        <v>3</v>
      </c>
      <c r="B4" s="7">
        <v>23.91</v>
      </c>
      <c r="C4" s="7">
        <f t="shared" si="0"/>
        <v>0.21000000000000085</v>
      </c>
      <c r="D4" s="8">
        <f t="shared" si="1"/>
        <v>4.4100000000000361E-2</v>
      </c>
      <c r="E4" s="9">
        <f t="shared" si="2"/>
        <v>23.692</v>
      </c>
      <c r="F4" s="10">
        <f t="shared" si="3"/>
        <v>4.5840000000000282E-3</v>
      </c>
      <c r="G4" s="9">
        <f t="shared" si="4"/>
        <v>6.770524351924323E-2</v>
      </c>
      <c r="H4" s="9">
        <f t="shared" si="5"/>
        <v>0.15443566046739382</v>
      </c>
      <c r="I4" s="11">
        <f t="shared" si="6"/>
        <v>6.5184729219734013E-3</v>
      </c>
    </row>
    <row r="5" spans="1:11" x14ac:dyDescent="0.25">
      <c r="A5" s="6">
        <v>4</v>
      </c>
      <c r="B5" s="7">
        <v>23.81</v>
      </c>
      <c r="C5" s="7">
        <f t="shared" si="0"/>
        <v>0.10999999999999943</v>
      </c>
      <c r="D5" s="8">
        <f t="shared" si="1"/>
        <v>1.2099999999999875E-2</v>
      </c>
      <c r="E5" s="9">
        <f t="shared" si="2"/>
        <v>23.692</v>
      </c>
      <c r="F5" s="10">
        <f t="shared" si="3"/>
        <v>4.5840000000000282E-3</v>
      </c>
      <c r="G5" s="9">
        <f t="shared" si="4"/>
        <v>6.770524351924323E-2</v>
      </c>
      <c r="H5" s="9">
        <f t="shared" si="5"/>
        <v>0.15443566046739382</v>
      </c>
      <c r="I5" s="11">
        <f t="shared" si="6"/>
        <v>6.5184729219734013E-3</v>
      </c>
    </row>
    <row r="6" spans="1:11" x14ac:dyDescent="0.25">
      <c r="A6" s="6">
        <v>5</v>
      </c>
      <c r="B6" s="7">
        <v>23.87</v>
      </c>
      <c r="C6" s="7">
        <f t="shared" si="0"/>
        <v>0.17000000000000171</v>
      </c>
      <c r="D6" s="8">
        <f t="shared" si="1"/>
        <v>2.8900000000000581E-2</v>
      </c>
      <c r="E6" s="9">
        <f t="shared" si="2"/>
        <v>23.692</v>
      </c>
      <c r="F6" s="10">
        <f t="shared" si="3"/>
        <v>4.5840000000000282E-3</v>
      </c>
      <c r="G6" s="9">
        <f t="shared" si="4"/>
        <v>6.770524351924323E-2</v>
      </c>
      <c r="H6" s="9">
        <f t="shared" si="5"/>
        <v>0.15443566046739382</v>
      </c>
      <c r="I6" s="11">
        <f t="shared" si="6"/>
        <v>6.5184729219734013E-3</v>
      </c>
    </row>
    <row r="7" spans="1:11" x14ac:dyDescent="0.25">
      <c r="A7" s="6">
        <v>6</v>
      </c>
      <c r="B7" s="7">
        <v>23.73</v>
      </c>
      <c r="C7" s="7">
        <f t="shared" si="0"/>
        <v>3.0000000000001137E-2</v>
      </c>
      <c r="D7" s="8">
        <f t="shared" si="1"/>
        <v>9.0000000000006817E-4</v>
      </c>
      <c r="E7" s="9">
        <f t="shared" si="2"/>
        <v>23.692</v>
      </c>
      <c r="F7" s="10">
        <f t="shared" si="3"/>
        <v>4.5840000000000282E-3</v>
      </c>
      <c r="G7" s="9">
        <f t="shared" si="4"/>
        <v>6.770524351924323E-2</v>
      </c>
      <c r="H7" s="9">
        <f t="shared" si="5"/>
        <v>0.15443566046739382</v>
      </c>
      <c r="I7" s="11">
        <f t="shared" si="6"/>
        <v>6.5184729219734013E-3</v>
      </c>
    </row>
    <row r="8" spans="1:11" x14ac:dyDescent="0.25">
      <c r="A8" s="6">
        <v>7</v>
      </c>
      <c r="B8" s="7">
        <v>23.5</v>
      </c>
      <c r="C8" s="7">
        <f t="shared" si="0"/>
        <v>-0.19999999999999929</v>
      </c>
      <c r="D8" s="8">
        <f t="shared" si="1"/>
        <v>3.9999999999999716E-2</v>
      </c>
      <c r="E8" s="9">
        <f t="shared" si="2"/>
        <v>23.692</v>
      </c>
      <c r="F8" s="10">
        <f t="shared" si="3"/>
        <v>4.5840000000000282E-3</v>
      </c>
      <c r="G8" s="9">
        <f t="shared" si="4"/>
        <v>6.770524351924323E-2</v>
      </c>
      <c r="H8" s="9">
        <f t="shared" si="5"/>
        <v>0.15443566046739382</v>
      </c>
      <c r="I8" s="11">
        <f t="shared" si="6"/>
        <v>6.5184729219734013E-3</v>
      </c>
    </row>
    <row r="9" spans="1:11" x14ac:dyDescent="0.25">
      <c r="A9" s="6">
        <v>8</v>
      </c>
      <c r="B9" s="7">
        <v>23.49</v>
      </c>
      <c r="C9" s="7">
        <f t="shared" si="0"/>
        <v>-0.21000000000000085</v>
      </c>
      <c r="D9" s="8">
        <f t="shared" si="1"/>
        <v>4.4100000000000361E-2</v>
      </c>
      <c r="E9" s="9">
        <f t="shared" si="2"/>
        <v>23.692</v>
      </c>
      <c r="F9" s="10">
        <f t="shared" si="3"/>
        <v>4.5840000000000282E-3</v>
      </c>
      <c r="G9" s="9">
        <f t="shared" si="4"/>
        <v>6.770524351924323E-2</v>
      </c>
      <c r="H9" s="9">
        <f t="shared" si="5"/>
        <v>0.15443566046739382</v>
      </c>
      <c r="I9" s="11">
        <f t="shared" si="6"/>
        <v>6.5184729219734013E-3</v>
      </c>
    </row>
    <row r="10" spans="1:11" x14ac:dyDescent="0.25">
      <c r="A10" s="6">
        <v>9</v>
      </c>
      <c r="B10" s="7">
        <v>23.24</v>
      </c>
      <c r="C10" s="7">
        <f t="shared" si="0"/>
        <v>-0.46000000000000085</v>
      </c>
      <c r="D10" s="8">
        <f t="shared" si="1"/>
        <v>0.21160000000000079</v>
      </c>
      <c r="E10" s="9">
        <f t="shared" si="2"/>
        <v>23.692</v>
      </c>
      <c r="F10" s="10">
        <f t="shared" si="3"/>
        <v>4.5840000000000282E-3</v>
      </c>
      <c r="G10" s="9">
        <f t="shared" si="4"/>
        <v>6.770524351924323E-2</v>
      </c>
      <c r="H10" s="9">
        <f t="shared" si="5"/>
        <v>0.15443566046739382</v>
      </c>
      <c r="I10" s="11">
        <f t="shared" si="6"/>
        <v>6.5184729219734013E-3</v>
      </c>
    </row>
    <row r="11" spans="1:11" x14ac:dyDescent="0.25">
      <c r="A11" s="6">
        <v>10</v>
      </c>
      <c r="B11" s="7">
        <v>23.73</v>
      </c>
      <c r="C11" s="7">
        <f t="shared" si="0"/>
        <v>3.0000000000001137E-2</v>
      </c>
      <c r="D11" s="8">
        <f t="shared" si="1"/>
        <v>9.0000000000006817E-4</v>
      </c>
      <c r="E11" s="9">
        <f t="shared" si="2"/>
        <v>23.692</v>
      </c>
      <c r="F11" s="10">
        <f t="shared" si="3"/>
        <v>4.5840000000000282E-3</v>
      </c>
      <c r="G11" s="9">
        <f t="shared" si="4"/>
        <v>6.770524351924323E-2</v>
      </c>
      <c r="H11" s="9">
        <f t="shared" si="5"/>
        <v>0.15443566046739382</v>
      </c>
      <c r="I11" s="11">
        <f t="shared" si="6"/>
        <v>6.5184729219734013E-3</v>
      </c>
    </row>
    <row r="12" spans="1:11" x14ac:dyDescent="0.25">
      <c r="A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85" zoomScaleNormal="85" workbookViewId="0">
      <selection activeCell="E9" sqref="E9"/>
    </sheetView>
  </sheetViews>
  <sheetFormatPr defaultRowHeight="15" x14ac:dyDescent="0.25"/>
  <cols>
    <col min="6" max="6" width="18.28515625" customWidth="1"/>
    <col min="7" max="7" width="16.28515625" customWidth="1"/>
    <col min="8" max="8" width="17.140625" customWidth="1"/>
    <col min="9" max="9" width="19.5703125" customWidth="1"/>
  </cols>
  <sheetData>
    <row r="1" spans="1:11" ht="30" x14ac:dyDescent="0.25">
      <c r="A1" s="4" t="s">
        <v>0</v>
      </c>
      <c r="B1" s="5" t="s">
        <v>14</v>
      </c>
      <c r="C1" s="5" t="s">
        <v>15</v>
      </c>
      <c r="D1" s="5" t="s">
        <v>30</v>
      </c>
      <c r="E1" s="5" t="s">
        <v>16</v>
      </c>
      <c r="F1" s="5" t="s">
        <v>4</v>
      </c>
      <c r="G1" s="5" t="s">
        <v>5</v>
      </c>
      <c r="H1" s="5" t="s">
        <v>6</v>
      </c>
      <c r="I1" s="5" t="s">
        <v>7</v>
      </c>
      <c r="J1" s="1"/>
    </row>
    <row r="2" spans="1:11" x14ac:dyDescent="0.25">
      <c r="A2" s="6">
        <v>1</v>
      </c>
      <c r="B2" s="7">
        <v>12.7</v>
      </c>
      <c r="C2" s="7">
        <f>B2-$K$3</f>
        <v>-0.10000000000000142</v>
      </c>
      <c r="D2" s="8">
        <f>(B2-$K$3)*(B2-$K$3)</f>
        <v>1.0000000000000285E-2</v>
      </c>
      <c r="E2" s="9">
        <f>$K$3+(1/$A$4)*SUM($C$2:$C$4)</f>
        <v>12.8</v>
      </c>
      <c r="F2" s="10">
        <f>(1/($A$4*($A$4-1)))*(SUM($D$2:$D$4)-$A$4*(E2-$K$3)^2)</f>
        <v>3.3333333333333687E-3</v>
      </c>
      <c r="G2" s="9">
        <f>SQRT(F2)</f>
        <v>5.773502691896288E-2</v>
      </c>
      <c r="H2" s="9">
        <f>3.182*G2</f>
        <v>0.18371285565613987</v>
      </c>
      <c r="I2" s="11">
        <f>H2/E2</f>
        <v>1.4352566848135927E-2</v>
      </c>
    </row>
    <row r="3" spans="1:11" x14ac:dyDescent="0.25">
      <c r="A3" s="6">
        <v>2</v>
      </c>
      <c r="B3" s="7">
        <v>12.8</v>
      </c>
      <c r="C3" s="7">
        <f t="shared" ref="C3:C4" si="0">B3-$K$3</f>
        <v>0</v>
      </c>
      <c r="D3" s="8">
        <f t="shared" ref="D3:D4" si="1">(B3-$K$3)*(B3-$K$3)</f>
        <v>0</v>
      </c>
      <c r="E3" s="9">
        <f t="shared" ref="E3:E4" si="2">$K$3+(1/$A$4)*SUM($C$2:$C$4)</f>
        <v>12.8</v>
      </c>
      <c r="F3" s="10">
        <f t="shared" ref="F3:F4" si="3">(1/($A$4*($A$4-1)))*(SUM($D$2:$D$4)-$A$4*(E3-$K$3)^2)</f>
        <v>3.3333333333333687E-3</v>
      </c>
      <c r="G3" s="9">
        <f t="shared" ref="G3:G4" si="4">SQRT(F3)</f>
        <v>5.773502691896288E-2</v>
      </c>
      <c r="H3" s="9">
        <f>3.182*G3</f>
        <v>0.18371285565613987</v>
      </c>
      <c r="I3" s="11">
        <f t="shared" ref="I3:I4" si="5">H3/E3</f>
        <v>1.4352566848135927E-2</v>
      </c>
      <c r="J3" t="s">
        <v>17</v>
      </c>
      <c r="K3">
        <v>12.8</v>
      </c>
    </row>
    <row r="4" spans="1:11" x14ac:dyDescent="0.25">
      <c r="A4" s="6">
        <v>3</v>
      </c>
      <c r="B4" s="7">
        <v>12.9</v>
      </c>
      <c r="C4" s="7">
        <f t="shared" si="0"/>
        <v>9.9999999999999645E-2</v>
      </c>
      <c r="D4" s="8">
        <f t="shared" si="1"/>
        <v>9.9999999999999291E-3</v>
      </c>
      <c r="E4" s="9">
        <f t="shared" si="2"/>
        <v>12.8</v>
      </c>
      <c r="F4" s="10">
        <f t="shared" si="3"/>
        <v>3.3333333333333687E-3</v>
      </c>
      <c r="G4" s="9">
        <f t="shared" si="4"/>
        <v>5.773502691896288E-2</v>
      </c>
      <c r="H4" s="9">
        <f>3.182*G4</f>
        <v>0.18371285565613987</v>
      </c>
      <c r="I4" s="11">
        <f t="shared" si="5"/>
        <v>1.4352566848135927E-2</v>
      </c>
    </row>
    <row r="5" spans="1:11" x14ac:dyDescent="0.25">
      <c r="A5" s="3"/>
    </row>
    <row r="6" spans="1:11" x14ac:dyDescent="0.25">
      <c r="A6" s="3"/>
    </row>
    <row r="7" spans="1:11" ht="30" x14ac:dyDescent="0.25">
      <c r="A7" s="4" t="s">
        <v>0</v>
      </c>
      <c r="B7" s="5" t="s">
        <v>18</v>
      </c>
      <c r="C7" s="5" t="s">
        <v>19</v>
      </c>
      <c r="D7" s="5" t="s">
        <v>31</v>
      </c>
      <c r="E7" s="5" t="s">
        <v>20</v>
      </c>
      <c r="F7" s="5" t="s">
        <v>4</v>
      </c>
      <c r="G7" s="5" t="s">
        <v>5</v>
      </c>
      <c r="H7" s="5" t="s">
        <v>6</v>
      </c>
      <c r="I7" s="5" t="s">
        <v>7</v>
      </c>
      <c r="J7" s="1"/>
    </row>
    <row r="8" spans="1:11" x14ac:dyDescent="0.25">
      <c r="A8" s="6">
        <v>1</v>
      </c>
      <c r="B8" s="7">
        <v>14.8</v>
      </c>
      <c r="C8" s="7">
        <f>B8-$K$9</f>
        <v>0</v>
      </c>
      <c r="D8" s="8">
        <f>(B8-$K$9)*(B8-$K$9)</f>
        <v>0</v>
      </c>
      <c r="E8" s="8">
        <f>$K$9+(1/$A$10)*SUM($C$8:$C$10)</f>
        <v>14.8</v>
      </c>
      <c r="F8" s="10">
        <f>(1/($A$10*($A$10-1)))*(SUM($D$8:$D$10)-$A$10*(E8-$K$9)^2)</f>
        <v>3.3333333333333687E-3</v>
      </c>
      <c r="G8" s="9">
        <f>SQRT(F8)</f>
        <v>5.773502691896288E-2</v>
      </c>
      <c r="H8" s="9">
        <f>3.182*G8</f>
        <v>0.18371285565613987</v>
      </c>
      <c r="I8" s="11">
        <f>H8/E8</f>
        <v>1.2413030787577018E-2</v>
      </c>
    </row>
    <row r="9" spans="1:11" x14ac:dyDescent="0.25">
      <c r="A9" s="6">
        <v>2</v>
      </c>
      <c r="B9" s="7">
        <v>14.9</v>
      </c>
      <c r="C9" s="7">
        <f t="shared" ref="C9:C10" si="6">B9-$K$9</f>
        <v>9.9999999999999645E-2</v>
      </c>
      <c r="D9" s="8">
        <f t="shared" ref="D9:D10" si="7">(B9-$K$9)*(B9-$K$9)</f>
        <v>9.9999999999999291E-3</v>
      </c>
      <c r="E9" s="8">
        <f t="shared" ref="E9:E10" si="8">$K$9+(1/$A$10)*SUM($C$8:$C$10)</f>
        <v>14.8</v>
      </c>
      <c r="F9" s="10">
        <f t="shared" ref="F9:F10" si="9">(1/($A$10*($A$10-1)))*(SUM($D$8:$D$10)-$A$10*(E9-$K$9)^2)</f>
        <v>3.3333333333333687E-3</v>
      </c>
      <c r="G9" s="9">
        <f t="shared" ref="G9:G10" si="10">SQRT(F9)</f>
        <v>5.773502691896288E-2</v>
      </c>
      <c r="H9" s="9">
        <f>3.182*G9</f>
        <v>0.18371285565613987</v>
      </c>
      <c r="I9" s="11">
        <f t="shared" ref="I9:I10" si="11">H9/E9</f>
        <v>1.2413030787577018E-2</v>
      </c>
      <c r="J9" t="s">
        <v>21</v>
      </c>
      <c r="K9">
        <v>14.8</v>
      </c>
    </row>
    <row r="10" spans="1:11" x14ac:dyDescent="0.25">
      <c r="A10" s="6">
        <v>3</v>
      </c>
      <c r="B10" s="7">
        <v>14.7</v>
      </c>
      <c r="C10" s="7">
        <f t="shared" si="6"/>
        <v>-0.10000000000000142</v>
      </c>
      <c r="D10" s="8">
        <f t="shared" si="7"/>
        <v>1.0000000000000285E-2</v>
      </c>
      <c r="E10" s="8">
        <f t="shared" si="8"/>
        <v>14.8</v>
      </c>
      <c r="F10" s="10">
        <f t="shared" si="9"/>
        <v>3.3333333333333687E-3</v>
      </c>
      <c r="G10" s="9">
        <f t="shared" si="10"/>
        <v>5.773502691896288E-2</v>
      </c>
      <c r="H10" s="9">
        <f>3.182*G10</f>
        <v>0.18371285565613987</v>
      </c>
      <c r="I10" s="11">
        <f t="shared" si="11"/>
        <v>1.2413030787577018E-2</v>
      </c>
    </row>
    <row r="11" spans="1:11" x14ac:dyDescent="0.25">
      <c r="A11" s="3"/>
    </row>
    <row r="12" spans="1:11" x14ac:dyDescent="0.25">
      <c r="A12" s="3"/>
    </row>
    <row r="13" spans="1:11" ht="30" x14ac:dyDescent="0.25">
      <c r="A13" s="4" t="s">
        <v>0</v>
      </c>
      <c r="B13" s="5" t="s">
        <v>22</v>
      </c>
      <c r="C13" s="5" t="s">
        <v>23</v>
      </c>
      <c r="D13" s="5" t="s">
        <v>32</v>
      </c>
      <c r="E13" s="5" t="s">
        <v>24</v>
      </c>
      <c r="F13" s="5" t="s">
        <v>4</v>
      </c>
      <c r="G13" s="5" t="s">
        <v>5</v>
      </c>
      <c r="H13" s="5" t="s">
        <v>6</v>
      </c>
      <c r="I13" s="5" t="s">
        <v>7</v>
      </c>
      <c r="J13" s="1"/>
    </row>
    <row r="14" spans="1:11" x14ac:dyDescent="0.25">
      <c r="A14" s="6">
        <v>1</v>
      </c>
      <c r="B14" s="7">
        <v>12.7</v>
      </c>
      <c r="C14" s="7">
        <f>B14-$K$15</f>
        <v>0</v>
      </c>
      <c r="D14" s="8">
        <f>(B14-$K$15)*(B14-$K$15)</f>
        <v>0</v>
      </c>
      <c r="E14" s="9">
        <f>$K$15+(1/$A$16)*SUM($C$14:$C$16)</f>
        <v>12.7</v>
      </c>
      <c r="F14" s="10">
        <f>(1/($A$16*($A$16-1)))*(SUM($D$14:$D$16)-$A$16*(E14-$K$15)^2)</f>
        <v>0</v>
      </c>
      <c r="G14" s="9">
        <f>SQRT(F14)</f>
        <v>0</v>
      </c>
      <c r="H14" s="9">
        <f>3.182*G14</f>
        <v>0</v>
      </c>
      <c r="I14" s="11">
        <f>H14/E14</f>
        <v>0</v>
      </c>
    </row>
    <row r="15" spans="1:11" x14ac:dyDescent="0.25">
      <c r="A15" s="6">
        <v>2</v>
      </c>
      <c r="B15" s="7">
        <v>12.7</v>
      </c>
      <c r="C15" s="7">
        <f t="shared" ref="C15:C16" si="12">B15-$K$15</f>
        <v>0</v>
      </c>
      <c r="D15" s="8">
        <f t="shared" ref="D15:D16" si="13">(B15-$K$15)*(B15-$K$15)</f>
        <v>0</v>
      </c>
      <c r="E15" s="9">
        <f t="shared" ref="E15:E16" si="14">$K$15+(1/$A$16)*SUM($C$14:$C$16)</f>
        <v>12.7</v>
      </c>
      <c r="F15" s="10">
        <f t="shared" ref="F15:F16" si="15">(1/($A$16*($A$16-1)))*(SUM($D$14:$D$16)-$A$16*(E15-$K$15)^2)</f>
        <v>0</v>
      </c>
      <c r="G15" s="9">
        <f t="shared" ref="G15:G16" si="16">SQRT(F15)</f>
        <v>0</v>
      </c>
      <c r="H15" s="9">
        <f>3.182*G15</f>
        <v>0</v>
      </c>
      <c r="I15" s="11">
        <f t="shared" ref="I15:I16" si="17">H15/E15</f>
        <v>0</v>
      </c>
      <c r="J15" t="s">
        <v>21</v>
      </c>
      <c r="K15">
        <v>12.7</v>
      </c>
    </row>
    <row r="16" spans="1:11" x14ac:dyDescent="0.25">
      <c r="A16" s="6">
        <v>3</v>
      </c>
      <c r="B16" s="7">
        <v>12.7</v>
      </c>
      <c r="C16" s="7">
        <f t="shared" si="12"/>
        <v>0</v>
      </c>
      <c r="D16" s="8">
        <f t="shared" si="13"/>
        <v>0</v>
      </c>
      <c r="E16" s="9">
        <f t="shared" si="14"/>
        <v>12.7</v>
      </c>
      <c r="F16" s="10">
        <f t="shared" si="15"/>
        <v>0</v>
      </c>
      <c r="G16" s="9">
        <f t="shared" si="16"/>
        <v>0</v>
      </c>
      <c r="H16" s="9">
        <f>3.182*G16</f>
        <v>0</v>
      </c>
      <c r="I16" s="11">
        <f t="shared" si="17"/>
        <v>0</v>
      </c>
    </row>
    <row r="17" spans="1:11" x14ac:dyDescent="0.25">
      <c r="A17" s="3"/>
    </row>
    <row r="18" spans="1:11" x14ac:dyDescent="0.25">
      <c r="A18" s="3"/>
    </row>
    <row r="19" spans="1:11" ht="30" x14ac:dyDescent="0.25">
      <c r="A19" s="4" t="s">
        <v>0</v>
      </c>
      <c r="B19" s="5" t="s">
        <v>25</v>
      </c>
      <c r="C19" s="5" t="s">
        <v>26</v>
      </c>
      <c r="D19" s="5" t="s">
        <v>33</v>
      </c>
      <c r="E19" s="5" t="s">
        <v>27</v>
      </c>
      <c r="F19" s="5" t="s">
        <v>4</v>
      </c>
      <c r="G19" s="5" t="s">
        <v>5</v>
      </c>
      <c r="H19" s="5" t="s">
        <v>6</v>
      </c>
      <c r="I19" s="5" t="s">
        <v>7</v>
      </c>
      <c r="J19" s="1"/>
    </row>
    <row r="20" spans="1:11" x14ac:dyDescent="0.25">
      <c r="A20" s="6">
        <v>1</v>
      </c>
      <c r="B20" s="7">
        <f>B14*B8*B2</f>
        <v>2387.0920000000001</v>
      </c>
      <c r="C20" s="7">
        <f>B20-$K$21</f>
        <v>-12.907999999999902</v>
      </c>
      <c r="D20" s="8">
        <f>(B20-$K$21)*(B20-$K$21)</f>
        <v>166.61646399999748</v>
      </c>
      <c r="E20" s="9">
        <f>$K$21+(1/$A$22)*SUM($C$20:$C$22)</f>
        <v>2405.8456666666666</v>
      </c>
      <c r="F20" s="10">
        <f>(1/($A$22*($A$22-1)))*(SUM($D$20:$D$22)-$A$22*(E20-$K$21)^2)</f>
        <v>103.8940574444413</v>
      </c>
      <c r="G20" s="9">
        <f>SQRT(F20)</f>
        <v>10.192843442555237</v>
      </c>
      <c r="H20" s="9">
        <f>3.182*G20</f>
        <v>32.43362783421076</v>
      </c>
      <c r="I20" s="11">
        <f>H20/E20</f>
        <v>1.348117557313974E-2</v>
      </c>
    </row>
    <row r="21" spans="1:11" x14ac:dyDescent="0.25">
      <c r="A21" s="6">
        <v>2</v>
      </c>
      <c r="B21" s="7">
        <f t="shared" ref="B21:B22" si="18">B15*B9*B3</f>
        <v>2422.1439999999998</v>
      </c>
      <c r="C21" s="7">
        <f t="shared" ref="C21:C22" si="19">B21-$K$21</f>
        <v>22.143999999999778</v>
      </c>
      <c r="D21" s="8">
        <f t="shared" ref="D21:D22" si="20">(B21-$K$21)*(B21-$K$21)</f>
        <v>490.35673599999018</v>
      </c>
      <c r="E21" s="9">
        <f>$K$21+(1/$A$22)*SUM($C$20:$C$22)</f>
        <v>2405.8456666666666</v>
      </c>
      <c r="F21" s="10">
        <f t="shared" ref="F21:F22" si="21">(1/($A$22*($A$22-1)))*(SUM($D$20:$D$22)-$A$22*(E21-$K$21)^2)</f>
        <v>103.8940574444413</v>
      </c>
      <c r="G21" s="9">
        <f t="shared" ref="G21:G22" si="22">SQRT(F21)</f>
        <v>10.192843442555237</v>
      </c>
      <c r="H21" s="9">
        <f>3.182*G21</f>
        <v>32.43362783421076</v>
      </c>
      <c r="I21" s="11">
        <f t="shared" ref="I21:I22" si="23">H21/E21</f>
        <v>1.348117557313974E-2</v>
      </c>
      <c r="J21" t="s">
        <v>28</v>
      </c>
      <c r="K21">
        <v>2400</v>
      </c>
    </row>
    <row r="22" spans="1:11" x14ac:dyDescent="0.25">
      <c r="A22" s="6">
        <v>3</v>
      </c>
      <c r="B22" s="7">
        <f t="shared" si="18"/>
        <v>2408.3009999999995</v>
      </c>
      <c r="C22" s="7">
        <f t="shared" si="19"/>
        <v>8.3009999999994761</v>
      </c>
      <c r="D22" s="8">
        <f t="shared" si="20"/>
        <v>68.906600999991298</v>
      </c>
      <c r="E22" s="9">
        <f>$K$21+(1/$A$22)*SUM($C$20:$C$22)</f>
        <v>2405.8456666666666</v>
      </c>
      <c r="F22" s="10">
        <f t="shared" si="21"/>
        <v>103.8940574444413</v>
      </c>
      <c r="G22" s="9">
        <f t="shared" si="22"/>
        <v>10.192843442555237</v>
      </c>
      <c r="H22" s="9">
        <f>3.182*G22</f>
        <v>32.43362783421076</v>
      </c>
      <c r="I22" s="11">
        <f t="shared" si="23"/>
        <v>1.348117557313974E-2</v>
      </c>
    </row>
    <row r="23" spans="1:11" x14ac:dyDescent="0.25">
      <c r="A23" s="3"/>
    </row>
    <row r="24" spans="1:11" x14ac:dyDescent="0.25">
      <c r="A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2017-05-03T00:54:21Z</dcterms:modified>
</cp:coreProperties>
</file>