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OpenFoam\v2112\msys64\home\ofuser\Marine\DTCHull_Tutorials\07_Bonus\"/>
    </mc:Choice>
  </mc:AlternateContent>
  <xr:revisionPtr revIDLastSave="0" documentId="13_ncr:1_{4BAF078E-21A9-4EF4-98AF-83D591BDA61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all Dist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F26" i="1"/>
  <c r="F27" i="1"/>
  <c r="F28" i="1"/>
  <c r="F29" i="1"/>
  <c r="F30" i="1"/>
  <c r="F31" i="1"/>
  <c r="F32" i="1"/>
  <c r="F33" i="1"/>
  <c r="F34" i="1"/>
  <c r="F35" i="1"/>
  <c r="G25" i="1"/>
  <c r="F25" i="1"/>
  <c r="E26" i="1"/>
  <c r="E27" i="1"/>
  <c r="E28" i="1"/>
  <c r="E29" i="1"/>
  <c r="E30" i="1"/>
  <c r="E31" i="1"/>
  <c r="E32" i="1"/>
  <c r="E33" i="1"/>
  <c r="E34" i="1"/>
  <c r="E35" i="1"/>
  <c r="E25" i="1"/>
  <c r="D31" i="1"/>
  <c r="D33" i="1"/>
  <c r="C26" i="1"/>
  <c r="D26" i="1" s="1"/>
  <c r="C27" i="1"/>
  <c r="D27" i="1" s="1"/>
  <c r="C28" i="1"/>
  <c r="D28" i="1" s="1"/>
  <c r="C29" i="1"/>
  <c r="D29" i="1" s="1"/>
  <c r="C30" i="1"/>
  <c r="D30" i="1" s="1"/>
  <c r="C31" i="1"/>
  <c r="C32" i="1"/>
  <c r="D32" i="1" s="1"/>
  <c r="C33" i="1"/>
  <c r="C34" i="1"/>
  <c r="D34" i="1" s="1"/>
  <c r="C35" i="1"/>
  <c r="D35" i="1" s="1"/>
  <c r="C25" i="1"/>
  <c r="D25" i="1" s="1"/>
  <c r="B26" i="1"/>
  <c r="B27" i="1"/>
  <c r="B28" i="1"/>
  <c r="B29" i="1"/>
  <c r="B30" i="1"/>
  <c r="B31" i="1"/>
  <c r="B32" i="1"/>
  <c r="B33" i="1"/>
  <c r="B34" i="1"/>
  <c r="B35" i="1"/>
  <c r="B25" i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B16" i="1"/>
  <c r="C16" i="1" s="1"/>
  <c r="B17" i="1"/>
  <c r="C17" i="1" s="1"/>
  <c r="B18" i="1"/>
  <c r="C18" i="1" s="1"/>
  <c r="D18" i="1" s="1"/>
  <c r="B19" i="1"/>
  <c r="C19" i="1" s="1"/>
  <c r="D19" i="1" s="1"/>
  <c r="B20" i="1"/>
  <c r="C20" i="1" s="1"/>
  <c r="D20" i="1" s="1"/>
  <c r="B10" i="1"/>
  <c r="C10" i="1" s="1"/>
  <c r="D10" i="1" s="1"/>
  <c r="E10" i="1" s="1"/>
  <c r="G10" i="1" s="1"/>
  <c r="F10" i="1" l="1"/>
  <c r="I10" i="1"/>
  <c r="H10" i="1"/>
  <c r="E13" i="1"/>
  <c r="D17" i="1"/>
  <c r="E17" i="1" s="1"/>
  <c r="E20" i="1"/>
  <c r="D16" i="1"/>
  <c r="E16" i="1" s="1"/>
  <c r="E19" i="1"/>
  <c r="E11" i="1"/>
  <c r="D15" i="1"/>
  <c r="E15" i="1" s="1"/>
  <c r="E14" i="1"/>
  <c r="E12" i="1"/>
  <c r="E18" i="1"/>
  <c r="F19" i="1" l="1"/>
  <c r="G19" i="1"/>
  <c r="H19" i="1"/>
  <c r="I19" i="1"/>
  <c r="H16" i="1"/>
  <c r="F16" i="1"/>
  <c r="G16" i="1"/>
  <c r="I16" i="1"/>
  <c r="F11" i="1"/>
  <c r="G11" i="1"/>
  <c r="H11" i="1"/>
  <c r="I11" i="1"/>
  <c r="F13" i="1"/>
  <c r="G13" i="1"/>
  <c r="H13" i="1"/>
  <c r="I13" i="1"/>
  <c r="I14" i="1"/>
  <c r="F14" i="1"/>
  <c r="G14" i="1"/>
  <c r="H14" i="1"/>
  <c r="F20" i="1"/>
  <c r="G20" i="1"/>
  <c r="H20" i="1"/>
  <c r="I20" i="1"/>
  <c r="H18" i="1"/>
  <c r="I18" i="1"/>
  <c r="F18" i="1"/>
  <c r="G18" i="1"/>
  <c r="F17" i="1"/>
  <c r="G17" i="1"/>
  <c r="H17" i="1"/>
  <c r="I17" i="1"/>
  <c r="H12" i="1"/>
  <c r="G12" i="1"/>
  <c r="I12" i="1"/>
  <c r="F12" i="1"/>
  <c r="F15" i="1"/>
  <c r="G15" i="1"/>
  <c r="H15" i="1"/>
  <c r="I15" i="1"/>
</calcChain>
</file>

<file path=xl/sharedStrings.xml><?xml version="1.0" encoding="utf-8"?>
<sst xmlns="http://schemas.openxmlformats.org/spreadsheetml/2006/main" count="31" uniqueCount="27">
  <si>
    <t>With Wall Function</t>
  </si>
  <si>
    <t>min y+</t>
  </si>
  <si>
    <t>max y+</t>
  </si>
  <si>
    <t>Lpp</t>
  </si>
  <si>
    <t>U</t>
  </si>
  <si>
    <t>nu</t>
  </si>
  <si>
    <t>Re</t>
  </si>
  <si>
    <t>Without Wall Function</t>
  </si>
  <si>
    <t>m</t>
  </si>
  <si>
    <t>Cf</t>
  </si>
  <si>
    <t>tau_w</t>
  </si>
  <si>
    <t>rho</t>
  </si>
  <si>
    <t>m^2/s</t>
  </si>
  <si>
    <t>u*</t>
  </si>
  <si>
    <t>Reynold No.</t>
  </si>
  <si>
    <t>Skin-Friction Correlation (Schlichting, for Re &lt; 10^9)</t>
  </si>
  <si>
    <t>Wall Shear Stress</t>
  </si>
  <si>
    <t>Friction Velocity</t>
  </si>
  <si>
    <t>Recommended y+</t>
  </si>
  <si>
    <t>Wall Distance (First layer thickeness)</t>
  </si>
  <si>
    <t>kg/m^3</t>
  </si>
  <si>
    <t>https://www.cfd-online.com/Wiki/Y_plus_wall_distance_estimation</t>
  </si>
  <si>
    <t>ITTC 7.5-03-02-04</t>
  </si>
  <si>
    <t>Practical Guidelines for Ship Resistance CFD</t>
  </si>
  <si>
    <t>Fr</t>
  </si>
  <si>
    <t>y</t>
  </si>
  <si>
    <t>y+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</si>
</sst>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fd-online.com/Wiki/Y_plus_wall_distance_esti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workbookViewId="0">
      <selection activeCell="L15" sqref="L15"/>
    </sheetView>
  </sheetViews>
  <sheetFormatPr defaultRowHeight="14.4" x14ac:dyDescent="0.3"/>
  <cols>
    <col min="1" max="1" width="10.33203125" customWidth="1"/>
    <col min="2" max="2" width="10" customWidth="1"/>
    <col min="3" max="3" width="10.88671875" customWidth="1"/>
    <col min="4" max="4" width="10.5546875" customWidth="1"/>
    <col min="5" max="5" width="11.109375" customWidth="1"/>
    <col min="6" max="6" width="10.6640625" customWidth="1"/>
    <col min="7" max="7" width="10" customWidth="1"/>
    <col min="8" max="8" width="11.109375" customWidth="1"/>
    <col min="9" max="9" width="11" customWidth="1"/>
  </cols>
  <sheetData>
    <row r="1" spans="1:9" x14ac:dyDescent="0.3">
      <c r="A1" t="s">
        <v>3</v>
      </c>
      <c r="B1">
        <v>6</v>
      </c>
      <c r="C1" t="s">
        <v>8</v>
      </c>
    </row>
    <row r="2" spans="1:9" x14ac:dyDescent="0.3">
      <c r="A2" t="s">
        <v>11</v>
      </c>
      <c r="B2">
        <v>998.1</v>
      </c>
      <c r="C2" t="s">
        <v>20</v>
      </c>
    </row>
    <row r="3" spans="1:9" x14ac:dyDescent="0.3">
      <c r="A3" t="s">
        <v>5</v>
      </c>
      <c r="B3" s="1">
        <v>1.0899999999999999E-6</v>
      </c>
      <c r="C3" t="s">
        <v>12</v>
      </c>
    </row>
    <row r="5" spans="1:9" x14ac:dyDescent="0.3">
      <c r="A5" s="4" t="s">
        <v>21</v>
      </c>
    </row>
    <row r="6" spans="1:9" x14ac:dyDescent="0.3">
      <c r="F6" t="s">
        <v>19</v>
      </c>
    </row>
    <row r="7" spans="1:9" x14ac:dyDescent="0.3">
      <c r="B7" s="1"/>
      <c r="F7" t="s">
        <v>0</v>
      </c>
      <c r="H7" t="s">
        <v>7</v>
      </c>
    </row>
    <row r="8" spans="1:9" x14ac:dyDescent="0.3">
      <c r="B8" t="s">
        <v>14</v>
      </c>
      <c r="C8" t="s">
        <v>15</v>
      </c>
      <c r="D8" t="s">
        <v>16</v>
      </c>
      <c r="E8" t="s">
        <v>17</v>
      </c>
      <c r="F8" t="s">
        <v>1</v>
      </c>
      <c r="G8" t="s">
        <v>2</v>
      </c>
      <c r="H8" t="s">
        <v>18</v>
      </c>
      <c r="I8" t="s">
        <v>2</v>
      </c>
    </row>
    <row r="9" spans="1:9" x14ac:dyDescent="0.3">
      <c r="A9" t="s">
        <v>4</v>
      </c>
      <c r="B9" t="s">
        <v>6</v>
      </c>
      <c r="C9" t="s">
        <v>9</v>
      </c>
      <c r="D9" t="s">
        <v>10</v>
      </c>
      <c r="E9" t="s">
        <v>13</v>
      </c>
      <c r="F9">
        <v>30</v>
      </c>
      <c r="G9">
        <v>200</v>
      </c>
      <c r="H9">
        <v>1</v>
      </c>
      <c r="I9">
        <v>5</v>
      </c>
    </row>
    <row r="10" spans="1:9" x14ac:dyDescent="0.3">
      <c r="A10">
        <v>1</v>
      </c>
      <c r="B10" s="1">
        <f>$A10*$B$1/$B$3</f>
        <v>5504587.1559633026</v>
      </c>
      <c r="C10" s="1">
        <f t="shared" ref="C10:C20" si="0">(2*LOG10(B10)-0.65)^-2.3</f>
        <v>2.8246578265800205E-3</v>
      </c>
      <c r="D10" s="2">
        <f>C10*0.5*$B$2*$A10^2</f>
        <v>1.4096454883547593</v>
      </c>
      <c r="E10" s="2">
        <f t="shared" ref="E10:E20" si="1">SQRT(D10/$B$2)</f>
        <v>3.7580964773273322E-2</v>
      </c>
      <c r="F10" s="3">
        <f>F$9*$B$3/$E10</f>
        <v>8.7012135524672447E-4</v>
      </c>
      <c r="G10" s="3">
        <f>G$9*$B$3/$E10</f>
        <v>5.8008090349781641E-3</v>
      </c>
      <c r="H10" s="3">
        <f>H$9*$B$3/$E10</f>
        <v>2.9004045174890818E-5</v>
      </c>
      <c r="I10" s="3">
        <f>I$9*$B$3/$E10</f>
        <v>1.4502022587445409E-4</v>
      </c>
    </row>
    <row r="11" spans="1:9" x14ac:dyDescent="0.3">
      <c r="A11">
        <v>1.1000000000000001</v>
      </c>
      <c r="B11" s="1">
        <f>$A11*$B$1/$B$3</f>
        <v>6055045.8715596339</v>
      </c>
      <c r="C11" s="1">
        <f t="shared" si="0"/>
        <v>2.7831847377012306E-3</v>
      </c>
      <c r="D11" s="2">
        <f>C11*0.5*$B$2*$A11^2</f>
        <v>1.6806274954532572</v>
      </c>
      <c r="E11" s="2">
        <f t="shared" si="1"/>
        <v>4.1034458279709807E-2</v>
      </c>
      <c r="F11" s="3">
        <f>F$9*$B$3/$E11</f>
        <v>7.9689123168391065E-4</v>
      </c>
      <c r="G11" s="3">
        <f>G$9*$B$3/$E11</f>
        <v>5.3126082112260721E-3</v>
      </c>
      <c r="H11" s="3">
        <f>H$9*$B$3/$E11</f>
        <v>2.6563041056130358E-5</v>
      </c>
      <c r="I11" s="3">
        <f>I$9*$B$3/$E11</f>
        <v>1.3281520528065179E-4</v>
      </c>
    </row>
    <row r="12" spans="1:9" x14ac:dyDescent="0.3">
      <c r="A12">
        <v>1.2</v>
      </c>
      <c r="B12" s="1">
        <f>$A12*$B$1/$B$3</f>
        <v>6605504.5871559633</v>
      </c>
      <c r="C12" s="1">
        <f t="shared" si="0"/>
        <v>2.7460814173223113E-3</v>
      </c>
      <c r="D12" s="2">
        <f>C12*0.5*$B$2*$A12^2</f>
        <v>1.9734219810931672</v>
      </c>
      <c r="E12" s="2">
        <f t="shared" si="1"/>
        <v>4.4465476726018173E-2</v>
      </c>
      <c r="F12" s="3">
        <f>F$9*$B$3/$E12</f>
        <v>7.354019884119713E-4</v>
      </c>
      <c r="G12" s="3">
        <f>G$9*$B$3/$E12</f>
        <v>4.9026799227464756E-3</v>
      </c>
      <c r="H12" s="3">
        <f>H$9*$B$3/$E12</f>
        <v>2.4513399613732378E-5</v>
      </c>
      <c r="I12" s="3">
        <f>I$9*$B$3/$E12</f>
        <v>1.2256699806866187E-4</v>
      </c>
    </row>
    <row r="13" spans="1:9" x14ac:dyDescent="0.3">
      <c r="A13">
        <v>1.3</v>
      </c>
      <c r="B13" s="1">
        <f>$A13*$B$1/$B$3</f>
        <v>7155963.3027522946</v>
      </c>
      <c r="C13" s="1">
        <f t="shared" si="0"/>
        <v>2.7125731803127537E-3</v>
      </c>
      <c r="D13" s="2">
        <f>C13*0.5*$B$2*$A13^2</f>
        <v>2.2877693011232849</v>
      </c>
      <c r="E13" s="2">
        <f t="shared" si="1"/>
        <v>4.7876135363709937E-2</v>
      </c>
      <c r="F13" s="3">
        <f>F$9*$B$3/$E13</f>
        <v>6.8301252286930752E-4</v>
      </c>
      <c r="G13" s="3">
        <f>G$9*$B$3/$E13</f>
        <v>4.5534168191287173E-3</v>
      </c>
      <c r="H13" s="3">
        <f>H$9*$B$3/$E13</f>
        <v>2.2767084095643586E-5</v>
      </c>
      <c r="I13" s="3">
        <f>I$9*$B$3/$E13</f>
        <v>1.1383542047821793E-4</v>
      </c>
    </row>
    <row r="14" spans="1:9" x14ac:dyDescent="0.3">
      <c r="A14">
        <v>1.4</v>
      </c>
      <c r="B14" s="1">
        <f>$A14*$B$1/$B$3</f>
        <v>7706422.0183486231</v>
      </c>
      <c r="C14" s="1">
        <f t="shared" si="0"/>
        <v>2.6820699425473306E-3</v>
      </c>
      <c r="D14" s="2">
        <f>C14*0.5*$B$2*$A14^2</f>
        <v>2.6234345294633603</v>
      </c>
      <c r="E14" s="2">
        <f t="shared" si="1"/>
        <v>5.1268202072009349E-2</v>
      </c>
      <c r="F14" s="3">
        <f>F$9*$B$3/$E14</f>
        <v>6.3782225001904357E-4</v>
      </c>
      <c r="G14" s="3">
        <f>G$9*$B$3/$E14</f>
        <v>4.2521483334602905E-3</v>
      </c>
      <c r="H14" s="3">
        <f>H$9*$B$3/$E14</f>
        <v>2.1260741667301453E-5</v>
      </c>
      <c r="I14" s="3">
        <f>I$9*$B$3/$E14</f>
        <v>1.0630370833650728E-4</v>
      </c>
    </row>
    <row r="15" spans="1:9" x14ac:dyDescent="0.3">
      <c r="A15">
        <v>1.5</v>
      </c>
      <c r="B15" s="1">
        <f>$A15*$B$1/$B$3</f>
        <v>8256880.7339449544</v>
      </c>
      <c r="C15" s="1">
        <f t="shared" si="0"/>
        <v>2.6541125338456124E-3</v>
      </c>
      <c r="D15" s="2">
        <f>C15*0.5*$B$2*$A15^2</f>
        <v>2.9802034350352189</v>
      </c>
      <c r="E15" s="2">
        <f t="shared" si="1"/>
        <v>5.4643175242442797E-2</v>
      </c>
      <c r="F15" s="3">
        <f>F$9*$B$3/$E15</f>
        <v>5.9842788884275971E-4</v>
      </c>
      <c r="G15" s="3">
        <f>G$9*$B$3/$E15</f>
        <v>3.9895192589517311E-3</v>
      </c>
      <c r="H15" s="3">
        <f>H$9*$B$3/$E15</f>
        <v>1.9947596294758657E-5</v>
      </c>
      <c r="I15" s="3">
        <f>I$9*$B$3/$E15</f>
        <v>9.9737981473793281E-5</v>
      </c>
    </row>
    <row r="16" spans="1:9" x14ac:dyDescent="0.3">
      <c r="A16">
        <v>1.6</v>
      </c>
      <c r="B16" s="1">
        <f>$A16*$B$1/$B$3</f>
        <v>8807339.4495412856</v>
      </c>
      <c r="C16" s="1">
        <f t="shared" si="0"/>
        <v>2.6283370805411832E-3</v>
      </c>
      <c r="D16" s="2">
        <f>C16*0.5*$B$2*$A16^2</f>
        <v>3.357879347312839</v>
      </c>
      <c r="E16" s="2">
        <f t="shared" si="1"/>
        <v>5.8002340151865554E-2</v>
      </c>
      <c r="F16" s="3">
        <f>F$9*$B$3/$E16</f>
        <v>5.6377035675427402E-4</v>
      </c>
      <c r="G16" s="3">
        <f>G$9*$B$3/$E16</f>
        <v>3.7584690450284939E-3</v>
      </c>
      <c r="H16" s="3">
        <f>H$9*$B$3/$E16</f>
        <v>1.8792345225142468E-5</v>
      </c>
      <c r="I16" s="3">
        <f>I$9*$B$3/$E16</f>
        <v>9.3961726125712337E-5</v>
      </c>
    </row>
    <row r="17" spans="1:9" x14ac:dyDescent="0.3">
      <c r="A17">
        <v>1.7</v>
      </c>
      <c r="B17" s="1">
        <f>$A17*$B$1/$B$3</f>
        <v>9357798.1651376151</v>
      </c>
      <c r="C17" s="1">
        <f t="shared" si="0"/>
        <v>2.6044506494687231E-3</v>
      </c>
      <c r="D17" s="2">
        <f>C17*0.5*$B$2*$A17^2</f>
        <v>3.7562806692241879</v>
      </c>
      <c r="E17" s="2">
        <f t="shared" si="1"/>
        <v>6.1346810744180531E-2</v>
      </c>
      <c r="F17" s="3">
        <f>F$9*$B$3/$E17</f>
        <v>5.33035044582199E-4</v>
      </c>
      <c r="G17" s="3">
        <f>G$9*$B$3/$E17</f>
        <v>3.5535669638813269E-3</v>
      </c>
      <c r="H17" s="3">
        <f>H$9*$B$3/$E17</f>
        <v>1.7767834819406635E-5</v>
      </c>
      <c r="I17" s="3">
        <f>I$9*$B$3/$E17</f>
        <v>8.8839174097033171E-5</v>
      </c>
    </row>
    <row r="18" spans="1:9" x14ac:dyDescent="0.3">
      <c r="A18">
        <v>1.8</v>
      </c>
      <c r="B18" s="1">
        <f>$A18*$B$1/$B$3</f>
        <v>9908256.8807339463</v>
      </c>
      <c r="C18" s="1">
        <f t="shared" si="0"/>
        <v>2.5822141528056672E-3</v>
      </c>
      <c r="D18" s="2">
        <f>C18*0.5*$B$2*$A18^2</f>
        <v>4.1752388723828453</v>
      </c>
      <c r="E18" s="2">
        <f t="shared" si="1"/>
        <v>6.4677561236839945E-2</v>
      </c>
      <c r="F18" s="3">
        <f>F$9*$B$3/$E18</f>
        <v>5.0558492581773899E-4</v>
      </c>
      <c r="G18" s="3">
        <f>G$9*$B$3/$E18</f>
        <v>3.3705661721182604E-3</v>
      </c>
      <c r="H18" s="3">
        <f>H$9*$B$3/$E18</f>
        <v>1.6852830860591303E-5</v>
      </c>
      <c r="I18" s="3">
        <f>I$9*$B$3/$E18</f>
        <v>8.4264154302956498E-5</v>
      </c>
    </row>
    <row r="19" spans="1:9" x14ac:dyDescent="0.3">
      <c r="A19">
        <v>1.9</v>
      </c>
      <c r="B19" s="1">
        <f>$A19*$B$1/$B$3</f>
        <v>10458715.596330274</v>
      </c>
      <c r="C19" s="1">
        <f t="shared" si="0"/>
        <v>2.5614300737996244E-3</v>
      </c>
      <c r="D19" s="2">
        <f>C19*0.5*$B$2*$A19^2</f>
        <v>4.6145968587702262</v>
      </c>
      <c r="E19" s="2">
        <f t="shared" si="1"/>
        <v>6.7995450459632387E-2</v>
      </c>
      <c r="F19" s="3">
        <f>F$9*$B$3/$E19</f>
        <v>4.8091452853030756E-4</v>
      </c>
      <c r="G19" s="3">
        <f>G$9*$B$3/$E19</f>
        <v>3.2060968568687173E-3</v>
      </c>
      <c r="H19" s="3">
        <f>H$9*$B$3/$E19</f>
        <v>1.6030484284343588E-5</v>
      </c>
      <c r="I19" s="3">
        <f>I$9*$B$3/$E19</f>
        <v>8.0152421421717931E-5</v>
      </c>
    </row>
    <row r="20" spans="1:9" x14ac:dyDescent="0.3">
      <c r="A20">
        <v>2</v>
      </c>
      <c r="B20" s="1">
        <f>$A20*$B$1/$B$3</f>
        <v>11009174.311926605</v>
      </c>
      <c r="C20" s="1">
        <f t="shared" si="0"/>
        <v>2.5419334764138239E-3</v>
      </c>
      <c r="D20" s="2">
        <f>C20*0.5*$B$2*$A20^2</f>
        <v>5.0742076056172749</v>
      </c>
      <c r="E20" s="2">
        <f t="shared" si="1"/>
        <v>7.1301240892621548E-2</v>
      </c>
      <c r="F20" s="3">
        <f>F$9*$B$3/$E20</f>
        <v>4.586175442478713E-4</v>
      </c>
      <c r="G20" s="3">
        <f>G$9*$B$3/$E20</f>
        <v>3.057450294985809E-3</v>
      </c>
      <c r="H20" s="3">
        <f>H$9*$B$3/$E20</f>
        <v>1.5287251474929047E-5</v>
      </c>
      <c r="I20" s="3">
        <f>I$9*$B$3/$E20</f>
        <v>7.6436257374645221E-5</v>
      </c>
    </row>
    <row r="22" spans="1:9" x14ac:dyDescent="0.3">
      <c r="A22" t="s">
        <v>22</v>
      </c>
      <c r="C22" t="s">
        <v>23</v>
      </c>
    </row>
    <row r="23" spans="1:9" x14ac:dyDescent="0.3">
      <c r="D23" t="s">
        <v>26</v>
      </c>
      <c r="E23">
        <v>1</v>
      </c>
      <c r="F23">
        <v>30</v>
      </c>
      <c r="G23">
        <v>100</v>
      </c>
    </row>
    <row r="24" spans="1:9" x14ac:dyDescent="0.3">
      <c r="A24" t="s">
        <v>4</v>
      </c>
      <c r="B24" t="s">
        <v>24</v>
      </c>
      <c r="C24" t="s">
        <v>6</v>
      </c>
      <c r="D24" t="s">
        <v>9</v>
      </c>
      <c r="E24" t="s">
        <v>25</v>
      </c>
    </row>
    <row r="25" spans="1:9" x14ac:dyDescent="0.3">
      <c r="A25">
        <v>1</v>
      </c>
      <c r="B25">
        <f>A25/SQRT(9.81*$B$1)</f>
        <v>0.13034364783429583</v>
      </c>
      <c r="C25" s="1">
        <f>$A25*$B$1/$B$3</f>
        <v>5504587.1559633026</v>
      </c>
      <c r="D25" s="1">
        <f>0.075/(LOG10(C25)-2)^2</f>
        <v>3.3371196770135905E-3</v>
      </c>
      <c r="E25" s="3">
        <f>E$23*$B$1/(C25*SQRT(D25/2))</f>
        <v>2.6684287115373273E-5</v>
      </c>
      <c r="F25" s="3">
        <f>E25*$F$23</f>
        <v>8.0052861346119818E-4</v>
      </c>
      <c r="G25" s="3">
        <f>E25*$G$23</f>
        <v>2.6684287115373274E-3</v>
      </c>
    </row>
    <row r="26" spans="1:9" x14ac:dyDescent="0.3">
      <c r="A26">
        <v>1.1000000000000001</v>
      </c>
      <c r="B26">
        <f t="shared" ref="B26:B35" si="2">A26/SQRT(9.81*$B$1)</f>
        <v>0.14337801261772545</v>
      </c>
      <c r="C26" s="1">
        <f>$A26*$B$1/$B$3</f>
        <v>6055045.8715596339</v>
      </c>
      <c r="D26" s="1">
        <f t="shared" ref="D26:D35" si="3">0.075/(LOG10(C26)-2)^2</f>
        <v>3.2795993303269075E-3</v>
      </c>
      <c r="E26" s="3">
        <f t="shared" ref="E26:E35" si="4">E$23*$B$1/(C26*SQRT(D26/2))</f>
        <v>2.447025054912376E-5</v>
      </c>
      <c r="F26" s="3">
        <f t="shared" ref="F26:F35" si="5">E26*$F$23</f>
        <v>7.3410751647371277E-4</v>
      </c>
      <c r="G26" s="3">
        <f t="shared" ref="G26:G35" si="6">E26*$G$23</f>
        <v>2.4470250549123761E-3</v>
      </c>
    </row>
    <row r="27" spans="1:9" x14ac:dyDescent="0.3">
      <c r="A27">
        <v>1.2</v>
      </c>
      <c r="B27">
        <f t="shared" si="2"/>
        <v>0.15641237740115502</v>
      </c>
      <c r="C27" s="1">
        <f>$A27*$B$1/$B$3</f>
        <v>6605504.5871559633</v>
      </c>
      <c r="D27" s="1">
        <f t="shared" si="3"/>
        <v>3.228376123162238E-3</v>
      </c>
      <c r="E27" s="3">
        <f t="shared" si="4"/>
        <v>2.2608314524510062E-5</v>
      </c>
      <c r="F27" s="3">
        <f t="shared" si="5"/>
        <v>6.7824943573530181E-4</v>
      </c>
      <c r="G27" s="3">
        <f t="shared" si="6"/>
        <v>2.2608314524510064E-3</v>
      </c>
    </row>
    <row r="28" spans="1:9" x14ac:dyDescent="0.3">
      <c r="A28">
        <v>1.3</v>
      </c>
      <c r="B28">
        <f t="shared" si="2"/>
        <v>0.16944674218458461</v>
      </c>
      <c r="C28" s="1">
        <f>$A28*$B$1/$B$3</f>
        <v>7155963.3027522946</v>
      </c>
      <c r="D28" s="1">
        <f t="shared" si="3"/>
        <v>3.1823077393438644E-3</v>
      </c>
      <c r="E28" s="3">
        <f t="shared" si="4"/>
        <v>2.1019726262518938E-5</v>
      </c>
      <c r="F28" s="3">
        <f t="shared" si="5"/>
        <v>6.3059178787556818E-4</v>
      </c>
      <c r="G28" s="3">
        <f t="shared" si="6"/>
        <v>2.1019726262518938E-3</v>
      </c>
    </row>
    <row r="29" spans="1:9" x14ac:dyDescent="0.3">
      <c r="A29">
        <v>1.4</v>
      </c>
      <c r="B29">
        <f t="shared" si="2"/>
        <v>0.18248110696801417</v>
      </c>
      <c r="C29" s="1">
        <f>$A29*$B$1/$B$3</f>
        <v>7706422.0183486231</v>
      </c>
      <c r="D29" s="1">
        <f t="shared" si="3"/>
        <v>3.1405285826800909E-3</v>
      </c>
      <c r="E29" s="3">
        <f t="shared" si="4"/>
        <v>1.9647716586189905E-5</v>
      </c>
      <c r="F29" s="3">
        <f t="shared" si="5"/>
        <v>5.8943149758569711E-4</v>
      </c>
      <c r="G29" s="3">
        <f t="shared" si="6"/>
        <v>1.9647716586189906E-3</v>
      </c>
    </row>
    <row r="30" spans="1:9" x14ac:dyDescent="0.3">
      <c r="A30">
        <v>1.5</v>
      </c>
      <c r="B30">
        <f t="shared" si="2"/>
        <v>0.19551547175144376</v>
      </c>
      <c r="C30" s="1">
        <f>$A30*$B$1/$B$3</f>
        <v>8256880.7339449544</v>
      </c>
      <c r="D30" s="1">
        <f t="shared" si="3"/>
        <v>3.1023682634700265E-3</v>
      </c>
      <c r="E30" s="3">
        <f t="shared" si="4"/>
        <v>1.8450305525779096E-5</v>
      </c>
      <c r="F30" s="3">
        <f t="shared" si="5"/>
        <v>5.5350916577337288E-4</v>
      </c>
      <c r="G30" s="3">
        <f t="shared" si="6"/>
        <v>1.8450305525779095E-3</v>
      </c>
    </row>
    <row r="31" spans="1:9" x14ac:dyDescent="0.3">
      <c r="A31">
        <v>1.6</v>
      </c>
      <c r="B31">
        <f t="shared" si="2"/>
        <v>0.20854983653487336</v>
      </c>
      <c r="C31" s="1">
        <f>$A31*$B$1/$B$3</f>
        <v>8807339.4495412856</v>
      </c>
      <c r="D31" s="1">
        <f t="shared" si="3"/>
        <v>3.0672978077827349E-3</v>
      </c>
      <c r="E31" s="3">
        <f t="shared" si="4"/>
        <v>1.7395765355329506E-5</v>
      </c>
      <c r="F31" s="3">
        <f t="shared" si="5"/>
        <v>5.2187296065988524E-4</v>
      </c>
      <c r="G31" s="3">
        <f t="shared" si="6"/>
        <v>1.7395765355329505E-3</v>
      </c>
    </row>
    <row r="32" spans="1:9" x14ac:dyDescent="0.3">
      <c r="A32">
        <v>1.7</v>
      </c>
      <c r="B32">
        <f t="shared" si="2"/>
        <v>0.22158420131830292</v>
      </c>
      <c r="C32" s="1">
        <f>$A32*$B$1/$B$3</f>
        <v>9357798.1651376151</v>
      </c>
      <c r="D32" s="1">
        <f t="shared" si="3"/>
        <v>3.0348930521809959E-3</v>
      </c>
      <c r="E32" s="3">
        <f t="shared" si="4"/>
        <v>1.6459660710821906E-5</v>
      </c>
      <c r="F32" s="3">
        <f t="shared" si="5"/>
        <v>4.9378982132465717E-4</v>
      </c>
      <c r="G32" s="3">
        <f t="shared" si="6"/>
        <v>1.6459660710821905E-3</v>
      </c>
    </row>
    <row r="33" spans="1:7" x14ac:dyDescent="0.3">
      <c r="A33">
        <v>1.8</v>
      </c>
      <c r="B33">
        <f t="shared" si="2"/>
        <v>0.23461856610173254</v>
      </c>
      <c r="C33" s="1">
        <f>$A33*$B$1/$B$3</f>
        <v>9908256.8807339463</v>
      </c>
      <c r="D33" s="1">
        <f t="shared" si="3"/>
        <v>3.0048090650081948E-3</v>
      </c>
      <c r="E33" s="3">
        <f t="shared" si="4"/>
        <v>1.562286033483747E-5</v>
      </c>
      <c r="F33" s="3">
        <f t="shared" si="5"/>
        <v>4.6868581004512412E-4</v>
      </c>
      <c r="G33" s="3">
        <f t="shared" si="6"/>
        <v>1.562286033483747E-3</v>
      </c>
    </row>
    <row r="34" spans="1:7" x14ac:dyDescent="0.3">
      <c r="A34">
        <v>1.9</v>
      </c>
      <c r="B34">
        <f t="shared" si="2"/>
        <v>0.2476529308851621</v>
      </c>
      <c r="C34" s="1">
        <f>$A34*$B$1/$B$3</f>
        <v>10458715.596330274</v>
      </c>
      <c r="D34" s="1">
        <f t="shared" si="3"/>
        <v>2.9767618561539794E-3</v>
      </c>
      <c r="E34" s="3">
        <f t="shared" si="4"/>
        <v>1.487016709866128E-5</v>
      </c>
      <c r="F34" s="3">
        <f t="shared" si="5"/>
        <v>4.4610501295983841E-4</v>
      </c>
      <c r="G34" s="3">
        <f t="shared" si="6"/>
        <v>1.487016709866128E-3</v>
      </c>
    </row>
    <row r="35" spans="1:7" x14ac:dyDescent="0.3">
      <c r="A35">
        <v>2</v>
      </c>
      <c r="B35">
        <f t="shared" si="2"/>
        <v>0.26068729566859167</v>
      </c>
      <c r="C35" s="1">
        <f>$A35*$B$1/$B$3</f>
        <v>11009174.311926605</v>
      </c>
      <c r="D35" s="1">
        <f t="shared" si="3"/>
        <v>2.9505150311570595E-3</v>
      </c>
      <c r="E35" s="3">
        <f t="shared" si="4"/>
        <v>1.4189352713891893E-5</v>
      </c>
      <c r="F35" s="3">
        <f t="shared" si="5"/>
        <v>4.2568058141675676E-4</v>
      </c>
      <c r="G35" s="3">
        <f t="shared" si="6"/>
        <v>1.4189352713891892E-3</v>
      </c>
    </row>
    <row r="41" spans="1:7" x14ac:dyDescent="0.3">
      <c r="C41" s="1"/>
      <c r="D41" s="1"/>
      <c r="E41" s="1"/>
    </row>
    <row r="42" spans="1:7" x14ac:dyDescent="0.3">
      <c r="C42" s="1"/>
      <c r="D42" s="1"/>
      <c r="E42" s="1"/>
    </row>
    <row r="43" spans="1:7" x14ac:dyDescent="0.3">
      <c r="C43" s="1"/>
      <c r="D43" s="1"/>
      <c r="E43" s="1"/>
    </row>
    <row r="44" spans="1:7" x14ac:dyDescent="0.3">
      <c r="C44" s="1"/>
      <c r="D44" s="1"/>
      <c r="E44" s="1"/>
    </row>
    <row r="45" spans="1:7" x14ac:dyDescent="0.3">
      <c r="C45" s="1"/>
      <c r="D45" s="1"/>
      <c r="E45" s="1"/>
    </row>
    <row r="46" spans="1:7" x14ac:dyDescent="0.3">
      <c r="C46" s="1"/>
      <c r="D46" s="1"/>
      <c r="E46" s="1"/>
    </row>
    <row r="47" spans="1:7" x14ac:dyDescent="0.3">
      <c r="C47" s="1"/>
      <c r="D47" s="1"/>
      <c r="E47" s="1"/>
    </row>
    <row r="48" spans="1:7" x14ac:dyDescent="0.3">
      <c r="C48" s="1"/>
      <c r="D48" s="1"/>
      <c r="E48" s="1"/>
    </row>
    <row r="49" spans="3:5" x14ac:dyDescent="0.3">
      <c r="C49" s="1"/>
      <c r="D49" s="1"/>
      <c r="E49" s="1"/>
    </row>
    <row r="50" spans="3:5" x14ac:dyDescent="0.3">
      <c r="C50" s="1"/>
      <c r="D50" s="1"/>
      <c r="E50" s="1"/>
    </row>
    <row r="51" spans="3:5" x14ac:dyDescent="0.3">
      <c r="C51" s="1"/>
      <c r="D51" s="1"/>
      <c r="E51" s="1"/>
    </row>
    <row r="57" spans="3:5" x14ac:dyDescent="0.3">
      <c r="C57" s="1"/>
      <c r="D57" s="1"/>
      <c r="E57" s="1"/>
    </row>
    <row r="58" spans="3:5" x14ac:dyDescent="0.3">
      <c r="C58" s="1"/>
      <c r="D58" s="1"/>
      <c r="E58" s="1"/>
    </row>
    <row r="59" spans="3:5" x14ac:dyDescent="0.3">
      <c r="C59" s="1"/>
      <c r="D59" s="1"/>
      <c r="E59" s="1"/>
    </row>
    <row r="60" spans="3:5" x14ac:dyDescent="0.3">
      <c r="C60" s="1"/>
      <c r="D60" s="1"/>
      <c r="E60" s="1"/>
    </row>
    <row r="61" spans="3:5" x14ac:dyDescent="0.3">
      <c r="C61" s="1"/>
      <c r="D61" s="1"/>
      <c r="E61" s="1"/>
    </row>
    <row r="62" spans="3:5" x14ac:dyDescent="0.3">
      <c r="C62" s="1"/>
      <c r="D62" s="1"/>
      <c r="E62" s="1"/>
    </row>
    <row r="63" spans="3:5" x14ac:dyDescent="0.3">
      <c r="C63" s="1"/>
      <c r="D63" s="1"/>
      <c r="E63" s="1"/>
    </row>
    <row r="64" spans="3:5" x14ac:dyDescent="0.3">
      <c r="C64" s="1"/>
      <c r="D64" s="1"/>
      <c r="E64" s="1"/>
    </row>
    <row r="65" spans="3:5" x14ac:dyDescent="0.3">
      <c r="C65" s="1"/>
      <c r="D65" s="1"/>
      <c r="E65" s="1"/>
    </row>
    <row r="66" spans="3:5" x14ac:dyDescent="0.3">
      <c r="C66" s="1"/>
      <c r="D66" s="1"/>
      <c r="E66" s="1"/>
    </row>
    <row r="67" spans="3:5" x14ac:dyDescent="0.3">
      <c r="C67" s="1"/>
      <c r="D67" s="1"/>
      <c r="E67" s="1"/>
    </row>
  </sheetData>
  <hyperlinks>
    <hyperlink ref="A5" r:id="rId1" xr:uid="{AF07C881-2259-4AD0-B9C1-2301A88AEF1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2021-12-30T13:22:39Z</dcterms:created>
  <dcterms:modified xsi:type="dcterms:W3CDTF">2022-01-01T17:39:18Z</dcterms:modified>
</cp:coreProperties>
</file>