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 Pham\Documents\UTD\Analytical Reviews Using Audit Software\Excel Case Study\"/>
    </mc:Choice>
  </mc:AlternateContent>
  <xr:revisionPtr revIDLastSave="0" documentId="13_ncr:1_{9F281084-AFDC-4EBD-80D4-3D2B8C5C5885}" xr6:coauthVersionLast="41" xr6:coauthVersionMax="41" xr10:uidLastSave="{00000000-0000-0000-0000-000000000000}"/>
  <bookViews>
    <workbookView xWindow="-108" yWindow="-108" windowWidth="23256" windowHeight="12576" firstSheet="4" activeTab="10" xr2:uid="{00000000-000D-0000-FFFF-FFFF00000000}"/>
  </bookViews>
  <sheets>
    <sheet name="Descriptive Statistics" sheetId="12" r:id="rId1"/>
    <sheet name="Sampling" sheetId="3" r:id="rId2"/>
    <sheet name="Pivot Table" sheetId="4" r:id="rId3"/>
    <sheet name="Duplicates by Formula" sheetId="5" r:id="rId4"/>
    <sheet name="Gaps" sheetId="6" r:id="rId5"/>
    <sheet name="Aging" sheetId="7" r:id="rId6"/>
    <sheet name="Subtotal" sheetId="8" r:id="rId7"/>
    <sheet name="Top &amp; Bottom Values" sheetId="9" r:id="rId8"/>
    <sheet name="Top Value Lookup" sheetId="10" r:id="rId9"/>
    <sheet name="Benford's Law" sheetId="11" r:id="rId10"/>
    <sheet name="Sample Basic Digit Test" sheetId="13" r:id="rId11"/>
  </sheets>
  <definedNames>
    <definedName name="_xlnm._FilterDatabase" localSheetId="9" hidden="1">'Benford''s Law'!$A$1:$A$137</definedName>
    <definedName name="_xlnm._FilterDatabase" localSheetId="3" hidden="1">'Duplicates by Formula'!$A$1:$E$1</definedName>
    <definedName name="_xlnm._FilterDatabase" localSheetId="4" hidden="1">Gaps!$A$1:$I$754</definedName>
    <definedName name="_xlnm._FilterDatabase" localSheetId="6" hidden="1">Subtotal!$A$1:$H$1</definedName>
    <definedName name="_xlnm._FilterDatabase" localSheetId="8" hidden="1">'Top Value Lookup'!$A$1:$J$137</definedName>
    <definedName name="copyall">'Sample Basic Digit Test'!$N$6</definedName>
    <definedName name="copyobs">'Sample Basic Digit Test'!$N$8</definedName>
    <definedName name="end_num">'Sample Basic Digit Test'!$N$4</definedName>
    <definedName name="Veltronics_Unpaid_Invoices_SU19">'Descriptive Statistics'!$A$1:$C$137</definedName>
  </definedNames>
  <calcPr calcId="191029"/>
  <pivotCaches>
    <pivotCache cacheId="1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7" l="1"/>
  <c r="L7" i="7"/>
  <c r="L6" i="7"/>
  <c r="L5" i="7"/>
  <c r="L4" i="7"/>
  <c r="K8" i="7"/>
  <c r="K7" i="7"/>
  <c r="K6" i="7"/>
  <c r="K5" i="7"/>
  <c r="K4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2" i="7"/>
  <c r="N8" i="13" l="1"/>
  <c r="J89" i="13" s="1"/>
  <c r="M89" i="13" s="1"/>
  <c r="N6" i="13"/>
  <c r="N4" i="13"/>
  <c r="C8" i="13" s="1"/>
  <c r="F8" i="13" s="1"/>
  <c r="C2" i="13"/>
  <c r="J32" i="13" l="1"/>
  <c r="J48" i="13"/>
  <c r="J80" i="13"/>
  <c r="L80" i="13" s="1"/>
  <c r="J13" i="13"/>
  <c r="M13" i="13" s="1"/>
  <c r="J21" i="13"/>
  <c r="J36" i="13"/>
  <c r="J52" i="13"/>
  <c r="J68" i="13"/>
  <c r="M68" i="13" s="1"/>
  <c r="J84" i="13"/>
  <c r="J2" i="13"/>
  <c r="M2" i="13" s="1"/>
  <c r="J7" i="13"/>
  <c r="J17" i="13"/>
  <c r="M17" i="13" s="1"/>
  <c r="J28" i="13"/>
  <c r="J44" i="13"/>
  <c r="J60" i="13"/>
  <c r="M60" i="13" s="1"/>
  <c r="J76" i="13"/>
  <c r="M76" i="13" s="1"/>
  <c r="J4" i="13"/>
  <c r="J19" i="13"/>
  <c r="J64" i="13"/>
  <c r="M64" i="13" s="1"/>
  <c r="J15" i="13"/>
  <c r="M15" i="13" s="1"/>
  <c r="J24" i="13"/>
  <c r="J40" i="13"/>
  <c r="J56" i="13"/>
  <c r="M56" i="13" s="1"/>
  <c r="J72" i="13"/>
  <c r="M72" i="13" s="1"/>
  <c r="J88" i="13"/>
  <c r="C5" i="13"/>
  <c r="C4" i="13"/>
  <c r="F4" i="13" s="1"/>
  <c r="C6" i="13"/>
  <c r="C10" i="13"/>
  <c r="E10" i="13" s="1"/>
  <c r="C7" i="13"/>
  <c r="F7" i="13" s="1"/>
  <c r="C3" i="13"/>
  <c r="C9" i="13"/>
  <c r="M4" i="13"/>
  <c r="L4" i="13"/>
  <c r="L17" i="13"/>
  <c r="L15" i="13"/>
  <c r="M24" i="13"/>
  <c r="L24" i="13"/>
  <c r="M40" i="13"/>
  <c r="L40" i="13"/>
  <c r="L72" i="13"/>
  <c r="M88" i="13"/>
  <c r="L88" i="13"/>
  <c r="L7" i="13"/>
  <c r="M7" i="13"/>
  <c r="M28" i="13"/>
  <c r="L28" i="13"/>
  <c r="M44" i="13"/>
  <c r="L44" i="13"/>
  <c r="E8" i="13"/>
  <c r="L2" i="13"/>
  <c r="E5" i="13"/>
  <c r="F5" i="13"/>
  <c r="C22" i="13"/>
  <c r="C20" i="13"/>
  <c r="C18" i="13"/>
  <c r="C16" i="13"/>
  <c r="C14" i="13"/>
  <c r="C21" i="13"/>
  <c r="C19" i="13"/>
  <c r="C17" i="13"/>
  <c r="C15" i="13"/>
  <c r="C13" i="13"/>
  <c r="M21" i="13"/>
  <c r="L21" i="13"/>
  <c r="M36" i="13"/>
  <c r="L36" i="13"/>
  <c r="M52" i="13"/>
  <c r="L52" i="13"/>
  <c r="M84" i="13"/>
  <c r="L84" i="13"/>
  <c r="L89" i="13"/>
  <c r="F2" i="13"/>
  <c r="E2" i="13"/>
  <c r="M19" i="13"/>
  <c r="L19" i="13"/>
  <c r="M32" i="13"/>
  <c r="L32" i="13"/>
  <c r="M48" i="13"/>
  <c r="L48" i="13"/>
  <c r="L64" i="13"/>
  <c r="M80" i="13"/>
  <c r="J9" i="13"/>
  <c r="J23" i="13"/>
  <c r="J27" i="13"/>
  <c r="J31" i="13"/>
  <c r="J35" i="13"/>
  <c r="J39" i="13"/>
  <c r="J43" i="13"/>
  <c r="J47" i="13"/>
  <c r="J51" i="13"/>
  <c r="J55" i="13"/>
  <c r="J59" i="13"/>
  <c r="J63" i="13"/>
  <c r="J67" i="13"/>
  <c r="J71" i="13"/>
  <c r="J75" i="13"/>
  <c r="J79" i="13"/>
  <c r="J83" i="13"/>
  <c r="J87" i="13"/>
  <c r="J91" i="13"/>
  <c r="J6" i="13"/>
  <c r="J3" i="13"/>
  <c r="E4" i="13"/>
  <c r="E7" i="13"/>
  <c r="J8" i="13"/>
  <c r="N10" i="13"/>
  <c r="J12" i="13"/>
  <c r="J14" i="13"/>
  <c r="J16" i="13"/>
  <c r="J18" i="13"/>
  <c r="J20" i="13"/>
  <c r="J22" i="13"/>
  <c r="J26" i="13"/>
  <c r="J30" i="13"/>
  <c r="J34" i="13"/>
  <c r="J38" i="13"/>
  <c r="J42" i="13"/>
  <c r="J46" i="13"/>
  <c r="J50" i="13"/>
  <c r="J54" i="13"/>
  <c r="J58" i="13"/>
  <c r="J62" i="13"/>
  <c r="J66" i="13"/>
  <c r="J70" i="13"/>
  <c r="J74" i="13"/>
  <c r="J78" i="13"/>
  <c r="J82" i="13"/>
  <c r="J86" i="13"/>
  <c r="J90" i="13"/>
  <c r="J5" i="13"/>
  <c r="J10" i="13"/>
  <c r="J11" i="13"/>
  <c r="J25" i="13"/>
  <c r="J29" i="13"/>
  <c r="J33" i="13"/>
  <c r="J37" i="13"/>
  <c r="J41" i="13"/>
  <c r="J45" i="13"/>
  <c r="J49" i="13"/>
  <c r="J53" i="13"/>
  <c r="J57" i="13"/>
  <c r="J61" i="13"/>
  <c r="J65" i="13"/>
  <c r="J69" i="13"/>
  <c r="J73" i="13"/>
  <c r="J77" i="13"/>
  <c r="J81" i="13"/>
  <c r="J85" i="13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2" i="11"/>
  <c r="K137" i="11"/>
  <c r="K136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3" i="11"/>
  <c r="K4" i="11"/>
  <c r="K5" i="11"/>
  <c r="K6" i="11"/>
  <c r="K7" i="11"/>
  <c r="K8" i="11"/>
  <c r="K9" i="11"/>
  <c r="K10" i="11"/>
  <c r="K11" i="11"/>
  <c r="K12" i="11"/>
  <c r="K2" i="11"/>
  <c r="I3" i="11"/>
  <c r="I4" i="11"/>
  <c r="I5" i="11"/>
  <c r="I6" i="11"/>
  <c r="I7" i="11"/>
  <c r="I8" i="11"/>
  <c r="I9" i="11"/>
  <c r="I10" i="11"/>
  <c r="I11" i="11"/>
  <c r="I2" i="11"/>
  <c r="G137" i="11"/>
  <c r="G136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3" i="11"/>
  <c r="G4" i="11"/>
  <c r="G5" i="11"/>
  <c r="G2" i="11"/>
  <c r="E10" i="11"/>
  <c r="B137" i="11"/>
  <c r="B136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E3" i="11" s="1"/>
  <c r="B132" i="11"/>
  <c r="B133" i="11"/>
  <c r="B134" i="11"/>
  <c r="B135" i="11"/>
  <c r="B2" i="11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L2" i="9"/>
  <c r="K2" i="9"/>
  <c r="B221" i="9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389" i="9" s="1"/>
  <c r="B390" i="9" s="1"/>
  <c r="B391" i="9" s="1"/>
  <c r="B392" i="9" s="1"/>
  <c r="B393" i="9" s="1"/>
  <c r="B394" i="9" s="1"/>
  <c r="B395" i="9" s="1"/>
  <c r="B396" i="9" s="1"/>
  <c r="B397" i="9" s="1"/>
  <c r="B398" i="9" s="1"/>
  <c r="B399" i="9" s="1"/>
  <c r="B400" i="9" s="1"/>
  <c r="B401" i="9" s="1"/>
  <c r="B402" i="9" s="1"/>
  <c r="B403" i="9" s="1"/>
  <c r="B404" i="9" s="1"/>
  <c r="B405" i="9" s="1"/>
  <c r="B406" i="9" s="1"/>
  <c r="B407" i="9" s="1"/>
  <c r="B408" i="9" s="1"/>
  <c r="B409" i="9" s="1"/>
  <c r="B410" i="9" s="1"/>
  <c r="B411" i="9" s="1"/>
  <c r="B412" i="9" s="1"/>
  <c r="B413" i="9" s="1"/>
  <c r="B414" i="9" s="1"/>
  <c r="B415" i="9" s="1"/>
  <c r="B416" i="9" s="1"/>
  <c r="B417" i="9" s="1"/>
  <c r="B418" i="9" s="1"/>
  <c r="B419" i="9" s="1"/>
  <c r="B420" i="9" s="1"/>
  <c r="B421" i="9" s="1"/>
  <c r="B422" i="9" s="1"/>
  <c r="B423" i="9" s="1"/>
  <c r="B424" i="9" s="1"/>
  <c r="B425" i="9" s="1"/>
  <c r="B426" i="9" s="1"/>
  <c r="B427" i="9" s="1"/>
  <c r="B428" i="9" s="1"/>
  <c r="B429" i="9" s="1"/>
  <c r="B430" i="9" s="1"/>
  <c r="B431" i="9" s="1"/>
  <c r="B432" i="9" s="1"/>
  <c r="B433" i="9" s="1"/>
  <c r="B434" i="9" s="1"/>
  <c r="B435" i="9" s="1"/>
  <c r="B436" i="9" s="1"/>
  <c r="B437" i="9" s="1"/>
  <c r="B438" i="9" s="1"/>
  <c r="B439" i="9" s="1"/>
  <c r="B440" i="9" s="1"/>
  <c r="B441" i="9" s="1"/>
  <c r="B442" i="9" s="1"/>
  <c r="B443" i="9" s="1"/>
  <c r="B444" i="9" s="1"/>
  <c r="B445" i="9" s="1"/>
  <c r="B446" i="9" s="1"/>
  <c r="B447" i="9" s="1"/>
  <c r="B448" i="9" s="1"/>
  <c r="B449" i="9" s="1"/>
  <c r="B450" i="9" s="1"/>
  <c r="B451" i="9" s="1"/>
  <c r="B452" i="9" s="1"/>
  <c r="B453" i="9" s="1"/>
  <c r="B454" i="9" s="1"/>
  <c r="B455" i="9" s="1"/>
  <c r="B456" i="9" s="1"/>
  <c r="B457" i="9" s="1"/>
  <c r="B458" i="9" s="1"/>
  <c r="B459" i="9" s="1"/>
  <c r="B460" i="9" s="1"/>
  <c r="B461" i="9" s="1"/>
  <c r="B462" i="9" s="1"/>
  <c r="B463" i="9" s="1"/>
  <c r="B464" i="9" s="1"/>
  <c r="B465" i="9" s="1"/>
  <c r="B466" i="9" s="1"/>
  <c r="B467" i="9" s="1"/>
  <c r="B468" i="9" s="1"/>
  <c r="B469" i="9" s="1"/>
  <c r="B470" i="9" s="1"/>
  <c r="B471" i="9" s="1"/>
  <c r="B472" i="9" s="1"/>
  <c r="B473" i="9" s="1"/>
  <c r="B474" i="9" s="1"/>
  <c r="B475" i="9" s="1"/>
  <c r="B476" i="9" s="1"/>
  <c r="B477" i="9" s="1"/>
  <c r="B478" i="9" s="1"/>
  <c r="B479" i="9" s="1"/>
  <c r="B480" i="9" s="1"/>
  <c r="B481" i="9" s="1"/>
  <c r="B482" i="9" s="1"/>
  <c r="B483" i="9" s="1"/>
  <c r="B484" i="9" s="1"/>
  <c r="B485" i="9" s="1"/>
  <c r="B486" i="9" s="1"/>
  <c r="B487" i="9" s="1"/>
  <c r="B488" i="9" s="1"/>
  <c r="B489" i="9" s="1"/>
  <c r="B490" i="9" s="1"/>
  <c r="B491" i="9" s="1"/>
  <c r="B492" i="9" s="1"/>
  <c r="B493" i="9" s="1"/>
  <c r="B494" i="9" s="1"/>
  <c r="B495" i="9" s="1"/>
  <c r="B496" i="9" s="1"/>
  <c r="B497" i="9" s="1"/>
  <c r="B498" i="9" s="1"/>
  <c r="B499" i="9" s="1"/>
  <c r="B500" i="9" s="1"/>
  <c r="B501" i="9" s="1"/>
  <c r="B502" i="9" s="1"/>
  <c r="B503" i="9" s="1"/>
  <c r="B504" i="9" s="1"/>
  <c r="B505" i="9" s="1"/>
  <c r="B506" i="9" s="1"/>
  <c r="B507" i="9" s="1"/>
  <c r="B508" i="9" s="1"/>
  <c r="B509" i="9" s="1"/>
  <c r="B510" i="9" s="1"/>
  <c r="B511" i="9" s="1"/>
  <c r="B512" i="9" s="1"/>
  <c r="B513" i="9" s="1"/>
  <c r="B514" i="9" s="1"/>
  <c r="B515" i="9" s="1"/>
  <c r="B516" i="9" s="1"/>
  <c r="B517" i="9" s="1"/>
  <c r="B518" i="9" s="1"/>
  <c r="B519" i="9" s="1"/>
  <c r="B520" i="9" s="1"/>
  <c r="B521" i="9" s="1"/>
  <c r="B522" i="9" s="1"/>
  <c r="B523" i="9" s="1"/>
  <c r="B524" i="9" s="1"/>
  <c r="B525" i="9" s="1"/>
  <c r="B526" i="9" s="1"/>
  <c r="B527" i="9" s="1"/>
  <c r="B528" i="9" s="1"/>
  <c r="B529" i="9" s="1"/>
  <c r="B530" i="9" s="1"/>
  <c r="B531" i="9" s="1"/>
  <c r="B532" i="9" s="1"/>
  <c r="B533" i="9" s="1"/>
  <c r="B534" i="9" s="1"/>
  <c r="B535" i="9" s="1"/>
  <c r="B536" i="9" s="1"/>
  <c r="B537" i="9" s="1"/>
  <c r="B538" i="9" s="1"/>
  <c r="B539" i="9" s="1"/>
  <c r="B540" i="9" s="1"/>
  <c r="B541" i="9" s="1"/>
  <c r="B542" i="9" s="1"/>
  <c r="B543" i="9" s="1"/>
  <c r="B544" i="9" s="1"/>
  <c r="B545" i="9" s="1"/>
  <c r="B546" i="9" s="1"/>
  <c r="B547" i="9" s="1"/>
  <c r="B548" i="9" s="1"/>
  <c r="B549" i="9" s="1"/>
  <c r="B550" i="9" s="1"/>
  <c r="B551" i="9" s="1"/>
  <c r="B552" i="9" s="1"/>
  <c r="B553" i="9" s="1"/>
  <c r="B554" i="9" s="1"/>
  <c r="B555" i="9" s="1"/>
  <c r="B556" i="9" s="1"/>
  <c r="B557" i="9" s="1"/>
  <c r="B558" i="9" s="1"/>
  <c r="B559" i="9" s="1"/>
  <c r="B560" i="9" s="1"/>
  <c r="B561" i="9" s="1"/>
  <c r="B562" i="9" s="1"/>
  <c r="B563" i="9" s="1"/>
  <c r="B564" i="9" s="1"/>
  <c r="B565" i="9" s="1"/>
  <c r="B566" i="9" s="1"/>
  <c r="B567" i="9" s="1"/>
  <c r="B568" i="9" s="1"/>
  <c r="B569" i="9" s="1"/>
  <c r="B570" i="9" s="1"/>
  <c r="B571" i="9" s="1"/>
  <c r="B572" i="9" s="1"/>
  <c r="B573" i="9" s="1"/>
  <c r="B574" i="9" s="1"/>
  <c r="B575" i="9" s="1"/>
  <c r="B576" i="9" s="1"/>
  <c r="B577" i="9" s="1"/>
  <c r="B578" i="9" s="1"/>
  <c r="B579" i="9" s="1"/>
  <c r="B580" i="9" s="1"/>
  <c r="B581" i="9" s="1"/>
  <c r="B582" i="9" s="1"/>
  <c r="B583" i="9" s="1"/>
  <c r="B584" i="9" s="1"/>
  <c r="B585" i="9" s="1"/>
  <c r="B586" i="9" s="1"/>
  <c r="B587" i="9" s="1"/>
  <c r="B588" i="9" s="1"/>
  <c r="B589" i="9" s="1"/>
  <c r="B590" i="9" s="1"/>
  <c r="B591" i="9" s="1"/>
  <c r="B592" i="9" s="1"/>
  <c r="B593" i="9" s="1"/>
  <c r="B594" i="9" s="1"/>
  <c r="B595" i="9" s="1"/>
  <c r="B596" i="9" s="1"/>
  <c r="B597" i="9" s="1"/>
  <c r="B598" i="9" s="1"/>
  <c r="B599" i="9" s="1"/>
  <c r="B600" i="9" s="1"/>
  <c r="B601" i="9" s="1"/>
  <c r="B602" i="9" s="1"/>
  <c r="B603" i="9" s="1"/>
  <c r="B604" i="9" s="1"/>
  <c r="B605" i="9" s="1"/>
  <c r="B606" i="9" s="1"/>
  <c r="B607" i="9" s="1"/>
  <c r="B608" i="9" s="1"/>
  <c r="B609" i="9" s="1"/>
  <c r="B610" i="9" s="1"/>
  <c r="B611" i="9" s="1"/>
  <c r="B612" i="9" s="1"/>
  <c r="B613" i="9" s="1"/>
  <c r="B614" i="9" s="1"/>
  <c r="B615" i="9" s="1"/>
  <c r="B616" i="9" s="1"/>
  <c r="B617" i="9" s="1"/>
  <c r="B618" i="9" s="1"/>
  <c r="B619" i="9" s="1"/>
  <c r="B620" i="9" s="1"/>
  <c r="B621" i="9" s="1"/>
  <c r="B622" i="9" s="1"/>
  <c r="B623" i="9" s="1"/>
  <c r="B624" i="9" s="1"/>
  <c r="B625" i="9" s="1"/>
  <c r="B626" i="9" s="1"/>
  <c r="B627" i="9" s="1"/>
  <c r="B628" i="9" s="1"/>
  <c r="B629" i="9" s="1"/>
  <c r="B630" i="9" s="1"/>
  <c r="B631" i="9" s="1"/>
  <c r="B632" i="9" s="1"/>
  <c r="B633" i="9" s="1"/>
  <c r="B634" i="9" s="1"/>
  <c r="B635" i="9" s="1"/>
  <c r="B636" i="9" s="1"/>
  <c r="B637" i="9" s="1"/>
  <c r="B638" i="9" s="1"/>
  <c r="B639" i="9" s="1"/>
  <c r="B640" i="9" s="1"/>
  <c r="B641" i="9" s="1"/>
  <c r="B642" i="9" s="1"/>
  <c r="B643" i="9" s="1"/>
  <c r="B644" i="9" s="1"/>
  <c r="B645" i="9" s="1"/>
  <c r="B646" i="9" s="1"/>
  <c r="B647" i="9" s="1"/>
  <c r="B648" i="9" s="1"/>
  <c r="B649" i="9" s="1"/>
  <c r="B650" i="9" s="1"/>
  <c r="B651" i="9" s="1"/>
  <c r="B652" i="9" s="1"/>
  <c r="B653" i="9" s="1"/>
  <c r="B654" i="9" s="1"/>
  <c r="B655" i="9" s="1"/>
  <c r="B656" i="9" s="1"/>
  <c r="B657" i="9" s="1"/>
  <c r="B658" i="9" s="1"/>
  <c r="B659" i="9" s="1"/>
  <c r="B660" i="9" s="1"/>
  <c r="B661" i="9" s="1"/>
  <c r="B662" i="9" s="1"/>
  <c r="B663" i="9" s="1"/>
  <c r="B664" i="9" s="1"/>
  <c r="B665" i="9" s="1"/>
  <c r="B666" i="9" s="1"/>
  <c r="B667" i="9" s="1"/>
  <c r="B668" i="9" s="1"/>
  <c r="B669" i="9" s="1"/>
  <c r="B670" i="9" s="1"/>
  <c r="B671" i="9" s="1"/>
  <c r="B672" i="9" s="1"/>
  <c r="B673" i="9" s="1"/>
  <c r="B674" i="9" s="1"/>
  <c r="B675" i="9" s="1"/>
  <c r="B676" i="9" s="1"/>
  <c r="B677" i="9" s="1"/>
  <c r="B678" i="9" s="1"/>
  <c r="B679" i="9" s="1"/>
  <c r="B680" i="9" s="1"/>
  <c r="B681" i="9" s="1"/>
  <c r="B682" i="9" s="1"/>
  <c r="B683" i="9" s="1"/>
  <c r="B684" i="9" s="1"/>
  <c r="B685" i="9" s="1"/>
  <c r="B686" i="9" s="1"/>
  <c r="B687" i="9" s="1"/>
  <c r="B688" i="9" s="1"/>
  <c r="B689" i="9" s="1"/>
  <c r="B690" i="9" s="1"/>
  <c r="B691" i="9" s="1"/>
  <c r="B692" i="9" s="1"/>
  <c r="B693" i="9" s="1"/>
  <c r="B694" i="9" s="1"/>
  <c r="B695" i="9" s="1"/>
  <c r="B696" i="9" s="1"/>
  <c r="B697" i="9" s="1"/>
  <c r="B698" i="9" s="1"/>
  <c r="B699" i="9" s="1"/>
  <c r="B700" i="9" s="1"/>
  <c r="B701" i="9" s="1"/>
  <c r="B702" i="9" s="1"/>
  <c r="B703" i="9" s="1"/>
  <c r="B704" i="9" s="1"/>
  <c r="B705" i="9" s="1"/>
  <c r="B706" i="9" s="1"/>
  <c r="B707" i="9" s="1"/>
  <c r="B708" i="9" s="1"/>
  <c r="B709" i="9" s="1"/>
  <c r="B710" i="9" s="1"/>
  <c r="B711" i="9" s="1"/>
  <c r="B712" i="9" s="1"/>
  <c r="B713" i="9" s="1"/>
  <c r="B714" i="9" s="1"/>
  <c r="B715" i="9" s="1"/>
  <c r="B716" i="9" s="1"/>
  <c r="B717" i="9" s="1"/>
  <c r="B718" i="9" s="1"/>
  <c r="B719" i="9" s="1"/>
  <c r="B720" i="9" s="1"/>
  <c r="B721" i="9" s="1"/>
  <c r="B722" i="9" s="1"/>
  <c r="B723" i="9" s="1"/>
  <c r="B724" i="9" s="1"/>
  <c r="B725" i="9" s="1"/>
  <c r="B726" i="9" s="1"/>
  <c r="B727" i="9" s="1"/>
  <c r="B728" i="9" s="1"/>
  <c r="B729" i="9" s="1"/>
  <c r="B730" i="9" s="1"/>
  <c r="B731" i="9" s="1"/>
  <c r="B732" i="9" s="1"/>
  <c r="B733" i="9" s="1"/>
  <c r="B734" i="9" s="1"/>
  <c r="B735" i="9" s="1"/>
  <c r="B736" i="9" s="1"/>
  <c r="B737" i="9" s="1"/>
  <c r="B738" i="9" s="1"/>
  <c r="B739" i="9" s="1"/>
  <c r="B740" i="9" s="1"/>
  <c r="B741" i="9" s="1"/>
  <c r="B742" i="9" s="1"/>
  <c r="B743" i="9" s="1"/>
  <c r="B744" i="9" s="1"/>
  <c r="B745" i="9" s="1"/>
  <c r="B746" i="9" s="1"/>
  <c r="B747" i="9" s="1"/>
  <c r="B748" i="9" s="1"/>
  <c r="B749" i="9" s="1"/>
  <c r="B750" i="9" s="1"/>
  <c r="B751" i="9" s="1"/>
  <c r="B752" i="9" s="1"/>
  <c r="B753" i="9" s="1"/>
  <c r="B754" i="9" s="1"/>
  <c r="B219" i="9"/>
  <c r="B220" i="9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E760" i="8"/>
  <c r="E562" i="8"/>
  <c r="E437" i="8"/>
  <c r="E312" i="8"/>
  <c r="E175" i="8"/>
  <c r="E50" i="8"/>
  <c r="B219" i="6"/>
  <c r="B3" i="6"/>
  <c r="L68" i="13" l="1"/>
  <c r="L13" i="13"/>
  <c r="L76" i="13"/>
  <c r="L56" i="13"/>
  <c r="L60" i="13"/>
  <c r="E9" i="13"/>
  <c r="F9" i="13"/>
  <c r="E6" i="13"/>
  <c r="F6" i="13"/>
  <c r="F3" i="13"/>
  <c r="E3" i="13"/>
  <c r="F10" i="13"/>
  <c r="M77" i="13"/>
  <c r="L77" i="13"/>
  <c r="M45" i="13"/>
  <c r="L45" i="13"/>
  <c r="M5" i="13"/>
  <c r="L5" i="13"/>
  <c r="L62" i="13"/>
  <c r="M62" i="13"/>
  <c r="L46" i="13"/>
  <c r="M46" i="13"/>
  <c r="L30" i="13"/>
  <c r="M30" i="13"/>
  <c r="L18" i="13"/>
  <c r="M18" i="13"/>
  <c r="L3" i="13"/>
  <c r="M3" i="13"/>
  <c r="M67" i="13"/>
  <c r="L67" i="13"/>
  <c r="F13" i="13"/>
  <c r="E13" i="13"/>
  <c r="M73" i="13"/>
  <c r="L73" i="13"/>
  <c r="M57" i="13"/>
  <c r="L57" i="13"/>
  <c r="M41" i="13"/>
  <c r="L41" i="13"/>
  <c r="M25" i="13"/>
  <c r="L25" i="13"/>
  <c r="L90" i="13"/>
  <c r="M90" i="13"/>
  <c r="L74" i="13"/>
  <c r="M74" i="13"/>
  <c r="L58" i="13"/>
  <c r="M58" i="13"/>
  <c r="L42" i="13"/>
  <c r="M42" i="13"/>
  <c r="L26" i="13"/>
  <c r="M26" i="13"/>
  <c r="L16" i="13"/>
  <c r="M16" i="13"/>
  <c r="L8" i="13"/>
  <c r="M8" i="13"/>
  <c r="M6" i="13"/>
  <c r="L6" i="13"/>
  <c r="M79" i="13"/>
  <c r="L79" i="13"/>
  <c r="M63" i="13"/>
  <c r="L63" i="13"/>
  <c r="M47" i="13"/>
  <c r="L47" i="13"/>
  <c r="M31" i="13"/>
  <c r="L31" i="13"/>
  <c r="F15" i="13"/>
  <c r="E15" i="13"/>
  <c r="F14" i="13"/>
  <c r="E14" i="13"/>
  <c r="F22" i="13"/>
  <c r="E22" i="13"/>
  <c r="M85" i="13"/>
  <c r="L85" i="13"/>
  <c r="M69" i="13"/>
  <c r="L69" i="13"/>
  <c r="M53" i="13"/>
  <c r="L53" i="13"/>
  <c r="M37" i="13"/>
  <c r="L37" i="13"/>
  <c r="M11" i="13"/>
  <c r="L11" i="13"/>
  <c r="L86" i="13"/>
  <c r="M86" i="13"/>
  <c r="L70" i="13"/>
  <c r="M70" i="13"/>
  <c r="L54" i="13"/>
  <c r="M54" i="13"/>
  <c r="L38" i="13"/>
  <c r="M38" i="13"/>
  <c r="L22" i="13"/>
  <c r="M22" i="13"/>
  <c r="L14" i="13"/>
  <c r="M14" i="13"/>
  <c r="M91" i="13"/>
  <c r="L91" i="13"/>
  <c r="M75" i="13"/>
  <c r="L75" i="13"/>
  <c r="M59" i="13"/>
  <c r="L59" i="13"/>
  <c r="M43" i="13"/>
  <c r="L43" i="13"/>
  <c r="M27" i="13"/>
  <c r="L27" i="13"/>
  <c r="F17" i="13"/>
  <c r="E17" i="13"/>
  <c r="F16" i="13"/>
  <c r="E16" i="13"/>
  <c r="M61" i="13"/>
  <c r="L61" i="13"/>
  <c r="M29" i="13"/>
  <c r="L29" i="13"/>
  <c r="L78" i="13"/>
  <c r="M78" i="13"/>
  <c r="M83" i="13"/>
  <c r="L83" i="13"/>
  <c r="M51" i="13"/>
  <c r="L51" i="13"/>
  <c r="M35" i="13"/>
  <c r="L35" i="13"/>
  <c r="M9" i="13"/>
  <c r="L9" i="13"/>
  <c r="F21" i="13"/>
  <c r="E21" i="13"/>
  <c r="F20" i="13"/>
  <c r="E20" i="13"/>
  <c r="M81" i="13"/>
  <c r="L81" i="13"/>
  <c r="M65" i="13"/>
  <c r="L65" i="13"/>
  <c r="M49" i="13"/>
  <c r="L49" i="13"/>
  <c r="M33" i="13"/>
  <c r="L33" i="13"/>
  <c r="M10" i="13"/>
  <c r="L10" i="13"/>
  <c r="L82" i="13"/>
  <c r="M82" i="13"/>
  <c r="L66" i="13"/>
  <c r="M66" i="13"/>
  <c r="L50" i="13"/>
  <c r="M50" i="13"/>
  <c r="L34" i="13"/>
  <c r="M34" i="13"/>
  <c r="L20" i="13"/>
  <c r="M20" i="13"/>
  <c r="L12" i="13"/>
  <c r="M12" i="13"/>
  <c r="M87" i="13"/>
  <c r="L87" i="13"/>
  <c r="M71" i="13"/>
  <c r="L71" i="13"/>
  <c r="M55" i="13"/>
  <c r="L55" i="13"/>
  <c r="M39" i="13"/>
  <c r="L39" i="13"/>
  <c r="M23" i="13"/>
  <c r="L23" i="13"/>
  <c r="F19" i="13"/>
  <c r="E19" i="13"/>
  <c r="F18" i="13"/>
  <c r="E18" i="13"/>
  <c r="E6" i="11"/>
  <c r="E5" i="11"/>
  <c r="E8" i="11"/>
  <c r="E4" i="11"/>
  <c r="E9" i="11"/>
  <c r="E2" i="11"/>
  <c r="E7" i="11"/>
  <c r="E762" i="8"/>
  <c r="L10" i="7"/>
  <c r="B220" i="6"/>
  <c r="I218" i="6"/>
  <c r="B4" i="6"/>
  <c r="I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2" i="5"/>
  <c r="K10" i="7" l="1"/>
  <c r="B5" i="6"/>
  <c r="I3" i="6"/>
  <c r="B221" i="6"/>
  <c r="I219" i="6"/>
  <c r="B222" i="6" l="1"/>
  <c r="I220" i="6"/>
  <c r="B6" i="6"/>
  <c r="I4" i="6"/>
  <c r="B7" i="6" l="1"/>
  <c r="I5" i="6"/>
  <c r="B223" i="6"/>
  <c r="I221" i="6"/>
  <c r="B224" i="6" l="1"/>
  <c r="I222" i="6"/>
  <c r="B8" i="6"/>
  <c r="I6" i="6"/>
  <c r="B9" i="6" l="1"/>
  <c r="I7" i="6"/>
  <c r="B225" i="6"/>
  <c r="I223" i="6"/>
  <c r="B226" i="6" l="1"/>
  <c r="I224" i="6"/>
  <c r="B10" i="6"/>
  <c r="I8" i="6"/>
  <c r="B11" i="6" l="1"/>
  <c r="I9" i="6"/>
  <c r="B227" i="6"/>
  <c r="I225" i="6"/>
  <c r="B228" i="6" l="1"/>
  <c r="I226" i="6"/>
  <c r="B12" i="6"/>
  <c r="I10" i="6"/>
  <c r="B13" i="6" l="1"/>
  <c r="I11" i="6"/>
  <c r="B229" i="6"/>
  <c r="I227" i="6"/>
  <c r="B230" i="6" l="1"/>
  <c r="I228" i="6"/>
  <c r="B14" i="6"/>
  <c r="I12" i="6"/>
  <c r="B15" i="6" l="1"/>
  <c r="I13" i="6"/>
  <c r="B231" i="6"/>
  <c r="I229" i="6"/>
  <c r="B232" i="6" l="1"/>
  <c r="I230" i="6"/>
  <c r="B16" i="6"/>
  <c r="I14" i="6"/>
  <c r="B17" i="6" l="1"/>
  <c r="I15" i="6"/>
  <c r="B233" i="6"/>
  <c r="I231" i="6"/>
  <c r="B234" i="6" l="1"/>
  <c r="I232" i="6"/>
  <c r="B18" i="6"/>
  <c r="I16" i="6"/>
  <c r="B19" i="6" l="1"/>
  <c r="I17" i="6"/>
  <c r="B235" i="6"/>
  <c r="I233" i="6"/>
  <c r="B236" i="6" l="1"/>
  <c r="I234" i="6"/>
  <c r="B20" i="6"/>
  <c r="I18" i="6"/>
  <c r="B21" i="6" l="1"/>
  <c r="I19" i="6"/>
  <c r="B237" i="6"/>
  <c r="I235" i="6"/>
  <c r="B238" i="6" l="1"/>
  <c r="I236" i="6"/>
  <c r="B22" i="6"/>
  <c r="I20" i="6"/>
  <c r="B23" i="6" l="1"/>
  <c r="I21" i="6"/>
  <c r="B239" i="6"/>
  <c r="I237" i="6"/>
  <c r="B240" i="6" l="1"/>
  <c r="I238" i="6"/>
  <c r="B24" i="6"/>
  <c r="I22" i="6"/>
  <c r="B25" i="6" l="1"/>
  <c r="I23" i="6"/>
  <c r="B241" i="6"/>
  <c r="I239" i="6"/>
  <c r="B242" i="6" l="1"/>
  <c r="I240" i="6"/>
  <c r="B26" i="6"/>
  <c r="I24" i="6"/>
  <c r="B27" i="6" l="1"/>
  <c r="I25" i="6"/>
  <c r="B243" i="6"/>
  <c r="I241" i="6"/>
  <c r="B244" i="6" l="1"/>
  <c r="I242" i="6"/>
  <c r="B28" i="6"/>
  <c r="I26" i="6"/>
  <c r="B29" i="6" l="1"/>
  <c r="I27" i="6"/>
  <c r="B245" i="6"/>
  <c r="I243" i="6"/>
  <c r="B246" i="6" l="1"/>
  <c r="I244" i="6"/>
  <c r="B30" i="6"/>
  <c r="I28" i="6"/>
  <c r="B31" i="6" l="1"/>
  <c r="I29" i="6"/>
  <c r="B247" i="6"/>
  <c r="I245" i="6"/>
  <c r="B248" i="6" l="1"/>
  <c r="I246" i="6"/>
  <c r="B32" i="6"/>
  <c r="I30" i="6"/>
  <c r="B33" i="6" l="1"/>
  <c r="I31" i="6"/>
  <c r="B249" i="6"/>
  <c r="I247" i="6"/>
  <c r="B250" i="6" l="1"/>
  <c r="I248" i="6"/>
  <c r="B34" i="6"/>
  <c r="I32" i="6"/>
  <c r="B35" i="6" l="1"/>
  <c r="I33" i="6"/>
  <c r="B251" i="6"/>
  <c r="I249" i="6"/>
  <c r="B252" i="6" l="1"/>
  <c r="I250" i="6"/>
  <c r="B36" i="6"/>
  <c r="I34" i="6"/>
  <c r="B37" i="6" l="1"/>
  <c r="I35" i="6"/>
  <c r="B253" i="6"/>
  <c r="I251" i="6"/>
  <c r="B254" i="6" l="1"/>
  <c r="I252" i="6"/>
  <c r="B38" i="6"/>
  <c r="I36" i="6"/>
  <c r="B39" i="6" l="1"/>
  <c r="I37" i="6"/>
  <c r="B255" i="6"/>
  <c r="I253" i="6"/>
  <c r="B256" i="6" l="1"/>
  <c r="I254" i="6"/>
  <c r="B40" i="6"/>
  <c r="I38" i="6"/>
  <c r="B41" i="6" l="1"/>
  <c r="I39" i="6"/>
  <c r="B257" i="6"/>
  <c r="I255" i="6"/>
  <c r="B258" i="6" l="1"/>
  <c r="I256" i="6"/>
  <c r="B42" i="6"/>
  <c r="I40" i="6"/>
  <c r="B43" i="6" l="1"/>
  <c r="I41" i="6"/>
  <c r="B259" i="6"/>
  <c r="I257" i="6"/>
  <c r="B260" i="6" l="1"/>
  <c r="I258" i="6"/>
  <c r="B44" i="6"/>
  <c r="I42" i="6"/>
  <c r="B45" i="6" l="1"/>
  <c r="I43" i="6"/>
  <c r="B261" i="6"/>
  <c r="I259" i="6"/>
  <c r="B262" i="6" l="1"/>
  <c r="I260" i="6"/>
  <c r="B46" i="6"/>
  <c r="I44" i="6"/>
  <c r="B47" i="6" l="1"/>
  <c r="I45" i="6"/>
  <c r="B263" i="6"/>
  <c r="I261" i="6"/>
  <c r="B264" i="6" l="1"/>
  <c r="I262" i="6"/>
  <c r="B48" i="6"/>
  <c r="I46" i="6"/>
  <c r="B49" i="6" l="1"/>
  <c r="I47" i="6"/>
  <c r="B265" i="6"/>
  <c r="I263" i="6"/>
  <c r="B266" i="6" l="1"/>
  <c r="I264" i="6"/>
  <c r="B50" i="6"/>
  <c r="I48" i="6"/>
  <c r="B51" i="6" l="1"/>
  <c r="I49" i="6"/>
  <c r="B267" i="6"/>
  <c r="I265" i="6"/>
  <c r="B268" i="6" l="1"/>
  <c r="I266" i="6"/>
  <c r="B52" i="6"/>
  <c r="I50" i="6"/>
  <c r="B53" i="6" l="1"/>
  <c r="I51" i="6"/>
  <c r="B269" i="6"/>
  <c r="I267" i="6"/>
  <c r="B270" i="6" l="1"/>
  <c r="I268" i="6"/>
  <c r="B54" i="6"/>
  <c r="I52" i="6"/>
  <c r="B55" i="6" l="1"/>
  <c r="I53" i="6"/>
  <c r="B271" i="6"/>
  <c r="I269" i="6"/>
  <c r="B272" i="6" l="1"/>
  <c r="I270" i="6"/>
  <c r="B56" i="6"/>
  <c r="I54" i="6"/>
  <c r="B57" i="6" l="1"/>
  <c r="I55" i="6"/>
  <c r="B273" i="6"/>
  <c r="I271" i="6"/>
  <c r="B274" i="6" l="1"/>
  <c r="I272" i="6"/>
  <c r="B58" i="6"/>
  <c r="I56" i="6"/>
  <c r="B59" i="6" l="1"/>
  <c r="I57" i="6"/>
  <c r="B275" i="6"/>
  <c r="I273" i="6"/>
  <c r="B276" i="6" l="1"/>
  <c r="I274" i="6"/>
  <c r="B60" i="6"/>
  <c r="I58" i="6"/>
  <c r="B61" i="6" l="1"/>
  <c r="I59" i="6"/>
  <c r="B277" i="6"/>
  <c r="I275" i="6"/>
  <c r="B278" i="6" l="1"/>
  <c r="I276" i="6"/>
  <c r="B62" i="6"/>
  <c r="I60" i="6"/>
  <c r="B63" i="6" l="1"/>
  <c r="I61" i="6"/>
  <c r="B279" i="6"/>
  <c r="I277" i="6"/>
  <c r="B280" i="6" l="1"/>
  <c r="I278" i="6"/>
  <c r="B64" i="6"/>
  <c r="I62" i="6"/>
  <c r="B65" i="6" l="1"/>
  <c r="I63" i="6"/>
  <c r="B281" i="6"/>
  <c r="I279" i="6"/>
  <c r="B282" i="6" l="1"/>
  <c r="I280" i="6"/>
  <c r="B66" i="6"/>
  <c r="I64" i="6"/>
  <c r="B67" i="6" l="1"/>
  <c r="I65" i="6"/>
  <c r="B283" i="6"/>
  <c r="I281" i="6"/>
  <c r="B284" i="6" l="1"/>
  <c r="I282" i="6"/>
  <c r="B68" i="6"/>
  <c r="I66" i="6"/>
  <c r="B69" i="6" l="1"/>
  <c r="I67" i="6"/>
  <c r="B285" i="6"/>
  <c r="I283" i="6"/>
  <c r="B286" i="6" l="1"/>
  <c r="I284" i="6"/>
  <c r="B70" i="6"/>
  <c r="I68" i="6"/>
  <c r="B71" i="6" l="1"/>
  <c r="I69" i="6"/>
  <c r="B287" i="6"/>
  <c r="I285" i="6"/>
  <c r="B288" i="6" l="1"/>
  <c r="I286" i="6"/>
  <c r="B72" i="6"/>
  <c r="I70" i="6"/>
  <c r="B73" i="6" l="1"/>
  <c r="I71" i="6"/>
  <c r="B289" i="6"/>
  <c r="I287" i="6"/>
  <c r="B290" i="6" l="1"/>
  <c r="I288" i="6"/>
  <c r="B74" i="6"/>
  <c r="I72" i="6"/>
  <c r="B75" i="6" l="1"/>
  <c r="I73" i="6"/>
  <c r="B291" i="6"/>
  <c r="I289" i="6"/>
  <c r="B292" i="6" l="1"/>
  <c r="I290" i="6"/>
  <c r="B76" i="6"/>
  <c r="I74" i="6"/>
  <c r="B77" i="6" l="1"/>
  <c r="I75" i="6"/>
  <c r="B293" i="6"/>
  <c r="I291" i="6"/>
  <c r="B294" i="6" l="1"/>
  <c r="I292" i="6"/>
  <c r="B78" i="6"/>
  <c r="I76" i="6"/>
  <c r="B79" i="6" l="1"/>
  <c r="I77" i="6"/>
  <c r="B295" i="6"/>
  <c r="I293" i="6"/>
  <c r="B296" i="6" l="1"/>
  <c r="I294" i="6"/>
  <c r="B80" i="6"/>
  <c r="I78" i="6"/>
  <c r="B81" i="6" l="1"/>
  <c r="I79" i="6"/>
  <c r="B297" i="6"/>
  <c r="I295" i="6"/>
  <c r="B298" i="6" l="1"/>
  <c r="I296" i="6"/>
  <c r="B82" i="6"/>
  <c r="I80" i="6"/>
  <c r="B83" i="6" l="1"/>
  <c r="I81" i="6"/>
  <c r="B299" i="6"/>
  <c r="I297" i="6"/>
  <c r="B300" i="6" l="1"/>
  <c r="I298" i="6"/>
  <c r="B84" i="6"/>
  <c r="I82" i="6"/>
  <c r="B85" i="6" l="1"/>
  <c r="I83" i="6"/>
  <c r="B301" i="6"/>
  <c r="I299" i="6"/>
  <c r="B302" i="6" l="1"/>
  <c r="I300" i="6"/>
  <c r="B86" i="6"/>
  <c r="I84" i="6"/>
  <c r="B87" i="6" l="1"/>
  <c r="I85" i="6"/>
  <c r="B303" i="6"/>
  <c r="I301" i="6"/>
  <c r="B304" i="6" l="1"/>
  <c r="I302" i="6"/>
  <c r="B88" i="6"/>
  <c r="I86" i="6"/>
  <c r="B89" i="6" l="1"/>
  <c r="I87" i="6"/>
  <c r="B305" i="6"/>
  <c r="I303" i="6"/>
  <c r="B306" i="6" l="1"/>
  <c r="I304" i="6"/>
  <c r="B90" i="6"/>
  <c r="I88" i="6"/>
  <c r="B91" i="6" l="1"/>
  <c r="I89" i="6"/>
  <c r="B307" i="6"/>
  <c r="I305" i="6"/>
  <c r="B308" i="6" l="1"/>
  <c r="I306" i="6"/>
  <c r="B92" i="6"/>
  <c r="I90" i="6"/>
  <c r="B93" i="6" l="1"/>
  <c r="I91" i="6"/>
  <c r="B309" i="6"/>
  <c r="I307" i="6"/>
  <c r="B310" i="6" l="1"/>
  <c r="I308" i="6"/>
  <c r="B94" i="6"/>
  <c r="I92" i="6"/>
  <c r="B95" i="6" l="1"/>
  <c r="I93" i="6"/>
  <c r="B311" i="6"/>
  <c r="I309" i="6"/>
  <c r="B312" i="6" l="1"/>
  <c r="I310" i="6"/>
  <c r="B96" i="6"/>
  <c r="I94" i="6"/>
  <c r="B97" i="6" l="1"/>
  <c r="I95" i="6"/>
  <c r="B313" i="6"/>
  <c r="I311" i="6"/>
  <c r="B314" i="6" l="1"/>
  <c r="I312" i="6"/>
  <c r="B98" i="6"/>
  <c r="I96" i="6"/>
  <c r="B99" i="6" l="1"/>
  <c r="I97" i="6"/>
  <c r="B315" i="6"/>
  <c r="I313" i="6"/>
  <c r="B316" i="6" l="1"/>
  <c r="I314" i="6"/>
  <c r="B100" i="6"/>
  <c r="I98" i="6"/>
  <c r="B101" i="6" l="1"/>
  <c r="I99" i="6"/>
  <c r="B317" i="6"/>
  <c r="I315" i="6"/>
  <c r="B318" i="6" l="1"/>
  <c r="I316" i="6"/>
  <c r="B102" i="6"/>
  <c r="I100" i="6"/>
  <c r="B103" i="6" l="1"/>
  <c r="I101" i="6"/>
  <c r="B319" i="6"/>
  <c r="I317" i="6"/>
  <c r="B320" i="6" l="1"/>
  <c r="I318" i="6"/>
  <c r="B104" i="6"/>
  <c r="I102" i="6"/>
  <c r="B105" i="6" l="1"/>
  <c r="I103" i="6"/>
  <c r="B321" i="6"/>
  <c r="I319" i="6"/>
  <c r="B322" i="6" l="1"/>
  <c r="I320" i="6"/>
  <c r="B106" i="6"/>
  <c r="I104" i="6"/>
  <c r="B107" i="6" l="1"/>
  <c r="I105" i="6"/>
  <c r="B323" i="6"/>
  <c r="I321" i="6"/>
  <c r="B324" i="6" l="1"/>
  <c r="I322" i="6"/>
  <c r="B108" i="6"/>
  <c r="I106" i="6"/>
  <c r="B109" i="6" l="1"/>
  <c r="I107" i="6"/>
  <c r="B325" i="6"/>
  <c r="I323" i="6"/>
  <c r="B326" i="6" l="1"/>
  <c r="I324" i="6"/>
  <c r="B110" i="6"/>
  <c r="I108" i="6"/>
  <c r="B111" i="6" l="1"/>
  <c r="I109" i="6"/>
  <c r="B327" i="6"/>
  <c r="I325" i="6"/>
  <c r="B328" i="6" l="1"/>
  <c r="I326" i="6"/>
  <c r="B112" i="6"/>
  <c r="I110" i="6"/>
  <c r="B113" i="6" l="1"/>
  <c r="I111" i="6"/>
  <c r="B329" i="6"/>
  <c r="I327" i="6"/>
  <c r="B330" i="6" l="1"/>
  <c r="I328" i="6"/>
  <c r="B114" i="6"/>
  <c r="I112" i="6"/>
  <c r="B115" i="6" l="1"/>
  <c r="I113" i="6"/>
  <c r="B331" i="6"/>
  <c r="I329" i="6"/>
  <c r="B332" i="6" l="1"/>
  <c r="I330" i="6"/>
  <c r="B116" i="6"/>
  <c r="I114" i="6"/>
  <c r="B117" i="6" l="1"/>
  <c r="I115" i="6"/>
  <c r="B333" i="6"/>
  <c r="I331" i="6"/>
  <c r="B334" i="6" l="1"/>
  <c r="I332" i="6"/>
  <c r="B118" i="6"/>
  <c r="I116" i="6"/>
  <c r="B119" i="6" l="1"/>
  <c r="I117" i="6"/>
  <c r="B335" i="6"/>
  <c r="I333" i="6"/>
  <c r="B336" i="6" l="1"/>
  <c r="I334" i="6"/>
  <c r="B120" i="6"/>
  <c r="I118" i="6"/>
  <c r="B121" i="6" l="1"/>
  <c r="I119" i="6"/>
  <c r="B337" i="6"/>
  <c r="I335" i="6"/>
  <c r="B338" i="6" l="1"/>
  <c r="I336" i="6"/>
  <c r="B122" i="6"/>
  <c r="I120" i="6"/>
  <c r="B123" i="6" l="1"/>
  <c r="I121" i="6"/>
  <c r="B339" i="6"/>
  <c r="I337" i="6"/>
  <c r="B340" i="6" l="1"/>
  <c r="I338" i="6"/>
  <c r="B124" i="6"/>
  <c r="I122" i="6"/>
  <c r="B125" i="6" l="1"/>
  <c r="I123" i="6"/>
  <c r="B341" i="6"/>
  <c r="I339" i="6"/>
  <c r="B342" i="6" l="1"/>
  <c r="I340" i="6"/>
  <c r="B126" i="6"/>
  <c r="I124" i="6"/>
  <c r="B127" i="6" l="1"/>
  <c r="I125" i="6"/>
  <c r="B343" i="6"/>
  <c r="I341" i="6"/>
  <c r="B344" i="6" l="1"/>
  <c r="I342" i="6"/>
  <c r="B128" i="6"/>
  <c r="I126" i="6"/>
  <c r="B129" i="6" l="1"/>
  <c r="I127" i="6"/>
  <c r="B345" i="6"/>
  <c r="I343" i="6"/>
  <c r="B346" i="6" l="1"/>
  <c r="I344" i="6"/>
  <c r="B130" i="6"/>
  <c r="I128" i="6"/>
  <c r="B131" i="6" l="1"/>
  <c r="I129" i="6"/>
  <c r="B347" i="6"/>
  <c r="I345" i="6"/>
  <c r="B348" i="6" l="1"/>
  <c r="I346" i="6"/>
  <c r="B132" i="6"/>
  <c r="I130" i="6"/>
  <c r="B133" i="6" l="1"/>
  <c r="I131" i="6"/>
  <c r="B349" i="6"/>
  <c r="I347" i="6"/>
  <c r="B350" i="6" l="1"/>
  <c r="I348" i="6"/>
  <c r="B134" i="6"/>
  <c r="I132" i="6"/>
  <c r="B135" i="6" l="1"/>
  <c r="I133" i="6"/>
  <c r="B351" i="6"/>
  <c r="I349" i="6"/>
  <c r="B352" i="6" l="1"/>
  <c r="I350" i="6"/>
  <c r="B136" i="6"/>
  <c r="I134" i="6"/>
  <c r="B137" i="6" l="1"/>
  <c r="I135" i="6"/>
  <c r="B353" i="6"/>
  <c r="I351" i="6"/>
  <c r="B354" i="6" l="1"/>
  <c r="I352" i="6"/>
  <c r="B138" i="6"/>
  <c r="I136" i="6"/>
  <c r="B139" i="6" l="1"/>
  <c r="I137" i="6"/>
  <c r="B355" i="6"/>
  <c r="I353" i="6"/>
  <c r="B356" i="6" l="1"/>
  <c r="I354" i="6"/>
  <c r="B140" i="6"/>
  <c r="I138" i="6"/>
  <c r="B141" i="6" l="1"/>
  <c r="I139" i="6"/>
  <c r="B357" i="6"/>
  <c r="I355" i="6"/>
  <c r="B358" i="6" l="1"/>
  <c r="I356" i="6"/>
  <c r="B142" i="6"/>
  <c r="I140" i="6"/>
  <c r="B143" i="6" l="1"/>
  <c r="I141" i="6"/>
  <c r="B359" i="6"/>
  <c r="I357" i="6"/>
  <c r="B360" i="6" l="1"/>
  <c r="I358" i="6"/>
  <c r="B144" i="6"/>
  <c r="I142" i="6"/>
  <c r="B145" i="6" l="1"/>
  <c r="I143" i="6"/>
  <c r="B361" i="6"/>
  <c r="I359" i="6"/>
  <c r="B362" i="6" l="1"/>
  <c r="I360" i="6"/>
  <c r="B146" i="6"/>
  <c r="I144" i="6"/>
  <c r="B147" i="6" l="1"/>
  <c r="I145" i="6"/>
  <c r="B363" i="6"/>
  <c r="I361" i="6"/>
  <c r="B364" i="6" l="1"/>
  <c r="I362" i="6"/>
  <c r="B148" i="6"/>
  <c r="I146" i="6"/>
  <c r="B149" i="6" l="1"/>
  <c r="I147" i="6"/>
  <c r="B365" i="6"/>
  <c r="I363" i="6"/>
  <c r="B366" i="6" l="1"/>
  <c r="I364" i="6"/>
  <c r="B150" i="6"/>
  <c r="I148" i="6"/>
  <c r="B151" i="6" l="1"/>
  <c r="I149" i="6"/>
  <c r="B367" i="6"/>
  <c r="I365" i="6"/>
  <c r="B368" i="6" l="1"/>
  <c r="I366" i="6"/>
  <c r="B152" i="6"/>
  <c r="I150" i="6"/>
  <c r="B153" i="6" l="1"/>
  <c r="I151" i="6"/>
  <c r="B369" i="6"/>
  <c r="I367" i="6"/>
  <c r="B370" i="6" l="1"/>
  <c r="I368" i="6"/>
  <c r="B154" i="6"/>
  <c r="I152" i="6"/>
  <c r="B155" i="6" l="1"/>
  <c r="I153" i="6"/>
  <c r="B371" i="6"/>
  <c r="I369" i="6"/>
  <c r="B372" i="6" l="1"/>
  <c r="I370" i="6"/>
  <c r="B156" i="6"/>
  <c r="I154" i="6"/>
  <c r="B157" i="6" l="1"/>
  <c r="I155" i="6"/>
  <c r="B373" i="6"/>
  <c r="I371" i="6"/>
  <c r="B374" i="6" l="1"/>
  <c r="I372" i="6"/>
  <c r="B158" i="6"/>
  <c r="I156" i="6"/>
  <c r="B159" i="6" l="1"/>
  <c r="I157" i="6"/>
  <c r="B375" i="6"/>
  <c r="I373" i="6"/>
  <c r="B376" i="6" l="1"/>
  <c r="I374" i="6"/>
  <c r="B160" i="6"/>
  <c r="I158" i="6"/>
  <c r="B161" i="6" l="1"/>
  <c r="I159" i="6"/>
  <c r="B377" i="6"/>
  <c r="I375" i="6"/>
  <c r="B378" i="6" l="1"/>
  <c r="I376" i="6"/>
  <c r="B162" i="6"/>
  <c r="I160" i="6"/>
  <c r="B163" i="6" l="1"/>
  <c r="I161" i="6"/>
  <c r="B379" i="6"/>
  <c r="I377" i="6"/>
  <c r="B380" i="6" l="1"/>
  <c r="I378" i="6"/>
  <c r="B164" i="6"/>
  <c r="I162" i="6"/>
  <c r="B381" i="6" l="1"/>
  <c r="I379" i="6"/>
  <c r="B165" i="6"/>
  <c r="I163" i="6"/>
  <c r="B166" i="6" l="1"/>
  <c r="I164" i="6"/>
  <c r="B382" i="6"/>
  <c r="I380" i="6"/>
  <c r="B383" i="6" l="1"/>
  <c r="I381" i="6"/>
  <c r="B167" i="6"/>
  <c r="I165" i="6"/>
  <c r="B168" i="6" l="1"/>
  <c r="I166" i="6"/>
  <c r="B384" i="6"/>
  <c r="I382" i="6"/>
  <c r="B385" i="6" l="1"/>
  <c r="I383" i="6"/>
  <c r="B169" i="6"/>
  <c r="I167" i="6"/>
  <c r="B170" i="6" l="1"/>
  <c r="I168" i="6"/>
  <c r="B386" i="6"/>
  <c r="I384" i="6"/>
  <c r="B387" i="6" l="1"/>
  <c r="I385" i="6"/>
  <c r="B171" i="6"/>
  <c r="I169" i="6"/>
  <c r="B172" i="6" l="1"/>
  <c r="I170" i="6"/>
  <c r="B388" i="6"/>
  <c r="I386" i="6"/>
  <c r="B389" i="6" l="1"/>
  <c r="I387" i="6"/>
  <c r="B173" i="6"/>
  <c r="I171" i="6"/>
  <c r="B174" i="6" l="1"/>
  <c r="I172" i="6"/>
  <c r="B390" i="6"/>
  <c r="I388" i="6"/>
  <c r="B391" i="6" l="1"/>
  <c r="I389" i="6"/>
  <c r="B175" i="6"/>
  <c r="I173" i="6"/>
  <c r="B176" i="6" l="1"/>
  <c r="I174" i="6"/>
  <c r="B392" i="6"/>
  <c r="I390" i="6"/>
  <c r="B393" i="6" l="1"/>
  <c r="I391" i="6"/>
  <c r="B177" i="6"/>
  <c r="I175" i="6"/>
  <c r="B178" i="6" l="1"/>
  <c r="I176" i="6"/>
  <c r="B394" i="6"/>
  <c r="I392" i="6"/>
  <c r="B395" i="6" l="1"/>
  <c r="I393" i="6"/>
  <c r="B179" i="6"/>
  <c r="I177" i="6"/>
  <c r="B180" i="6" l="1"/>
  <c r="I178" i="6"/>
  <c r="B396" i="6"/>
  <c r="I394" i="6"/>
  <c r="B397" i="6" l="1"/>
  <c r="I395" i="6"/>
  <c r="B181" i="6"/>
  <c r="I179" i="6"/>
  <c r="B182" i="6" l="1"/>
  <c r="I180" i="6"/>
  <c r="B398" i="6"/>
  <c r="I396" i="6"/>
  <c r="B399" i="6" l="1"/>
  <c r="I397" i="6"/>
  <c r="B183" i="6"/>
  <c r="I181" i="6"/>
  <c r="B184" i="6" l="1"/>
  <c r="I182" i="6"/>
  <c r="B400" i="6"/>
  <c r="I398" i="6"/>
  <c r="B401" i="6" l="1"/>
  <c r="I399" i="6"/>
  <c r="B185" i="6"/>
  <c r="I183" i="6"/>
  <c r="B186" i="6" l="1"/>
  <c r="I184" i="6"/>
  <c r="B402" i="6"/>
  <c r="I400" i="6"/>
  <c r="B403" i="6" l="1"/>
  <c r="I401" i="6"/>
  <c r="B187" i="6"/>
  <c r="I185" i="6"/>
  <c r="B188" i="6" l="1"/>
  <c r="I186" i="6"/>
  <c r="B404" i="6"/>
  <c r="I402" i="6"/>
  <c r="B405" i="6" l="1"/>
  <c r="I403" i="6"/>
  <c r="B189" i="6"/>
  <c r="I187" i="6"/>
  <c r="B190" i="6" l="1"/>
  <c r="I188" i="6"/>
  <c r="B406" i="6"/>
  <c r="I404" i="6"/>
  <c r="B407" i="6" l="1"/>
  <c r="I405" i="6"/>
  <c r="B191" i="6"/>
  <c r="I189" i="6"/>
  <c r="B192" i="6" l="1"/>
  <c r="I190" i="6"/>
  <c r="B408" i="6"/>
  <c r="I406" i="6"/>
  <c r="B409" i="6" l="1"/>
  <c r="I407" i="6"/>
  <c r="B193" i="6"/>
  <c r="I191" i="6"/>
  <c r="B194" i="6" l="1"/>
  <c r="I192" i="6"/>
  <c r="B410" i="6"/>
  <c r="I408" i="6"/>
  <c r="B411" i="6" l="1"/>
  <c r="I409" i="6"/>
  <c r="B195" i="6"/>
  <c r="I193" i="6"/>
  <c r="B196" i="6" l="1"/>
  <c r="I194" i="6"/>
  <c r="B412" i="6"/>
  <c r="I410" i="6"/>
  <c r="B413" i="6" l="1"/>
  <c r="I411" i="6"/>
  <c r="B197" i="6"/>
  <c r="I195" i="6"/>
  <c r="B198" i="6" l="1"/>
  <c r="I196" i="6"/>
  <c r="B414" i="6"/>
  <c r="I412" i="6"/>
  <c r="B415" i="6" l="1"/>
  <c r="I413" i="6"/>
  <c r="B199" i="6"/>
  <c r="I197" i="6"/>
  <c r="B200" i="6" l="1"/>
  <c r="I198" i="6"/>
  <c r="B416" i="6"/>
  <c r="I414" i="6"/>
  <c r="B417" i="6" l="1"/>
  <c r="I415" i="6"/>
  <c r="B201" i="6"/>
  <c r="I199" i="6"/>
  <c r="B202" i="6" l="1"/>
  <c r="I200" i="6"/>
  <c r="B418" i="6"/>
  <c r="I416" i="6"/>
  <c r="B419" i="6" l="1"/>
  <c r="I417" i="6"/>
  <c r="B203" i="6"/>
  <c r="I201" i="6"/>
  <c r="B204" i="6" l="1"/>
  <c r="I202" i="6"/>
  <c r="B420" i="6"/>
  <c r="I418" i="6"/>
  <c r="B421" i="6" l="1"/>
  <c r="I419" i="6"/>
  <c r="B205" i="6"/>
  <c r="I203" i="6"/>
  <c r="B206" i="6" l="1"/>
  <c r="I204" i="6"/>
  <c r="B422" i="6"/>
  <c r="I420" i="6"/>
  <c r="B423" i="6" l="1"/>
  <c r="I421" i="6"/>
  <c r="B207" i="6"/>
  <c r="I205" i="6"/>
  <c r="B208" i="6" l="1"/>
  <c r="I206" i="6"/>
  <c r="B424" i="6"/>
  <c r="I422" i="6"/>
  <c r="B425" i="6" l="1"/>
  <c r="I423" i="6"/>
  <c r="B209" i="6"/>
  <c r="I207" i="6"/>
  <c r="B210" i="6" l="1"/>
  <c r="I208" i="6"/>
  <c r="B426" i="6"/>
  <c r="I424" i="6"/>
  <c r="B427" i="6" l="1"/>
  <c r="I425" i="6"/>
  <c r="B211" i="6"/>
  <c r="I209" i="6"/>
  <c r="B212" i="6" l="1"/>
  <c r="I210" i="6"/>
  <c r="B428" i="6"/>
  <c r="I426" i="6"/>
  <c r="B429" i="6" l="1"/>
  <c r="I427" i="6"/>
  <c r="B213" i="6"/>
  <c r="I211" i="6"/>
  <c r="B214" i="6" l="1"/>
  <c r="I212" i="6"/>
  <c r="B430" i="6"/>
  <c r="I428" i="6"/>
  <c r="B431" i="6" l="1"/>
  <c r="I429" i="6"/>
  <c r="B215" i="6"/>
  <c r="I213" i="6"/>
  <c r="B216" i="6" l="1"/>
  <c r="I214" i="6"/>
  <c r="B432" i="6"/>
  <c r="I430" i="6"/>
  <c r="B433" i="6" l="1"/>
  <c r="I431" i="6"/>
  <c r="B217" i="6"/>
  <c r="I215" i="6"/>
  <c r="I216" i="6" l="1"/>
  <c r="I217" i="6"/>
  <c r="B434" i="6"/>
  <c r="I432" i="6"/>
  <c r="B435" i="6" l="1"/>
  <c r="I433" i="6"/>
  <c r="B436" i="6" l="1"/>
  <c r="I434" i="6"/>
  <c r="B437" i="6" l="1"/>
  <c r="I435" i="6"/>
  <c r="B438" i="6" l="1"/>
  <c r="I436" i="6"/>
  <c r="B439" i="6" l="1"/>
  <c r="I437" i="6"/>
  <c r="B440" i="6" l="1"/>
  <c r="I438" i="6"/>
  <c r="B441" i="6" l="1"/>
  <c r="I439" i="6"/>
  <c r="B442" i="6" l="1"/>
  <c r="I440" i="6"/>
  <c r="B443" i="6" l="1"/>
  <c r="I441" i="6"/>
  <c r="B444" i="6" l="1"/>
  <c r="I442" i="6"/>
  <c r="B445" i="6" l="1"/>
  <c r="I443" i="6"/>
  <c r="B446" i="6" l="1"/>
  <c r="I444" i="6"/>
  <c r="B447" i="6" l="1"/>
  <c r="I445" i="6"/>
  <c r="B448" i="6" l="1"/>
  <c r="I446" i="6"/>
  <c r="B449" i="6" l="1"/>
  <c r="I447" i="6"/>
  <c r="B450" i="6" l="1"/>
  <c r="I448" i="6"/>
  <c r="B451" i="6" l="1"/>
  <c r="I449" i="6"/>
  <c r="B452" i="6" l="1"/>
  <c r="I450" i="6"/>
  <c r="B453" i="6" l="1"/>
  <c r="I451" i="6"/>
  <c r="B454" i="6" l="1"/>
  <c r="I452" i="6"/>
  <c r="B455" i="6" l="1"/>
  <c r="I453" i="6"/>
  <c r="B456" i="6" l="1"/>
  <c r="I454" i="6"/>
  <c r="B457" i="6" l="1"/>
  <c r="I455" i="6"/>
  <c r="B458" i="6" l="1"/>
  <c r="I456" i="6"/>
  <c r="B459" i="6" l="1"/>
  <c r="I457" i="6"/>
  <c r="B460" i="6" l="1"/>
  <c r="I458" i="6"/>
  <c r="B461" i="6" l="1"/>
  <c r="I459" i="6"/>
  <c r="B462" i="6" l="1"/>
  <c r="I460" i="6"/>
  <c r="B463" i="6" l="1"/>
  <c r="I461" i="6"/>
  <c r="B464" i="6" l="1"/>
  <c r="I462" i="6"/>
  <c r="B465" i="6" l="1"/>
  <c r="I463" i="6"/>
  <c r="B466" i="6" l="1"/>
  <c r="I464" i="6"/>
  <c r="B467" i="6" l="1"/>
  <c r="I465" i="6"/>
  <c r="B468" i="6" l="1"/>
  <c r="I466" i="6"/>
  <c r="B469" i="6" l="1"/>
  <c r="I467" i="6"/>
  <c r="B470" i="6" l="1"/>
  <c r="I468" i="6"/>
  <c r="B471" i="6" l="1"/>
  <c r="I469" i="6"/>
  <c r="B472" i="6" l="1"/>
  <c r="I470" i="6"/>
  <c r="B473" i="6" l="1"/>
  <c r="I471" i="6"/>
  <c r="B474" i="6" l="1"/>
  <c r="I472" i="6"/>
  <c r="B475" i="6" l="1"/>
  <c r="I473" i="6"/>
  <c r="B476" i="6" l="1"/>
  <c r="I474" i="6"/>
  <c r="B477" i="6" l="1"/>
  <c r="I475" i="6"/>
  <c r="B478" i="6" l="1"/>
  <c r="I476" i="6"/>
  <c r="B479" i="6" l="1"/>
  <c r="I477" i="6"/>
  <c r="B480" i="6" l="1"/>
  <c r="I478" i="6"/>
  <c r="B481" i="6" l="1"/>
  <c r="I479" i="6"/>
  <c r="B482" i="6" l="1"/>
  <c r="I480" i="6"/>
  <c r="B483" i="6" l="1"/>
  <c r="I481" i="6"/>
  <c r="B484" i="6" l="1"/>
  <c r="I482" i="6"/>
  <c r="B485" i="6" l="1"/>
  <c r="I483" i="6"/>
  <c r="B486" i="6" l="1"/>
  <c r="I484" i="6"/>
  <c r="B487" i="6" l="1"/>
  <c r="I485" i="6"/>
  <c r="B488" i="6" l="1"/>
  <c r="I486" i="6"/>
  <c r="B489" i="6" l="1"/>
  <c r="I487" i="6"/>
  <c r="B490" i="6" l="1"/>
  <c r="I488" i="6"/>
  <c r="B491" i="6" l="1"/>
  <c r="I489" i="6"/>
  <c r="B492" i="6" l="1"/>
  <c r="I490" i="6"/>
  <c r="B493" i="6" l="1"/>
  <c r="I491" i="6"/>
  <c r="B494" i="6" l="1"/>
  <c r="I492" i="6"/>
  <c r="B495" i="6" l="1"/>
  <c r="I493" i="6"/>
  <c r="B496" i="6" l="1"/>
  <c r="I494" i="6"/>
  <c r="B497" i="6" l="1"/>
  <c r="I495" i="6"/>
  <c r="B498" i="6" l="1"/>
  <c r="I496" i="6"/>
  <c r="B499" i="6" l="1"/>
  <c r="I497" i="6"/>
  <c r="B500" i="6" l="1"/>
  <c r="I498" i="6"/>
  <c r="B501" i="6" l="1"/>
  <c r="I499" i="6"/>
  <c r="B502" i="6" l="1"/>
  <c r="I500" i="6"/>
  <c r="B503" i="6" l="1"/>
  <c r="I501" i="6"/>
  <c r="B504" i="6" l="1"/>
  <c r="I502" i="6"/>
  <c r="B505" i="6" l="1"/>
  <c r="I503" i="6"/>
  <c r="B506" i="6" l="1"/>
  <c r="I504" i="6"/>
  <c r="B507" i="6" l="1"/>
  <c r="I505" i="6"/>
  <c r="B508" i="6" l="1"/>
  <c r="I506" i="6"/>
  <c r="B509" i="6" l="1"/>
  <c r="I507" i="6"/>
  <c r="B510" i="6" l="1"/>
  <c r="I508" i="6"/>
  <c r="B511" i="6" l="1"/>
  <c r="I509" i="6"/>
  <c r="B512" i="6" l="1"/>
  <c r="I510" i="6"/>
  <c r="B513" i="6" l="1"/>
  <c r="I511" i="6"/>
  <c r="B514" i="6" l="1"/>
  <c r="I512" i="6"/>
  <c r="B515" i="6" l="1"/>
  <c r="I513" i="6"/>
  <c r="B516" i="6" l="1"/>
  <c r="I514" i="6"/>
  <c r="B517" i="6" l="1"/>
  <c r="I515" i="6"/>
  <c r="B518" i="6" l="1"/>
  <c r="I516" i="6"/>
  <c r="B519" i="6" l="1"/>
  <c r="I517" i="6"/>
  <c r="B520" i="6" l="1"/>
  <c r="I518" i="6"/>
  <c r="B521" i="6" l="1"/>
  <c r="I519" i="6"/>
  <c r="B522" i="6" l="1"/>
  <c r="I520" i="6"/>
  <c r="B523" i="6" l="1"/>
  <c r="I521" i="6"/>
  <c r="B524" i="6" l="1"/>
  <c r="I522" i="6"/>
  <c r="B525" i="6" l="1"/>
  <c r="I523" i="6"/>
  <c r="B526" i="6" l="1"/>
  <c r="I524" i="6"/>
  <c r="B527" i="6" l="1"/>
  <c r="I525" i="6"/>
  <c r="B528" i="6" l="1"/>
  <c r="I526" i="6"/>
  <c r="B529" i="6" l="1"/>
  <c r="I527" i="6"/>
  <c r="B530" i="6" l="1"/>
  <c r="I528" i="6"/>
  <c r="B531" i="6" l="1"/>
  <c r="I529" i="6"/>
  <c r="B532" i="6" l="1"/>
  <c r="I530" i="6"/>
  <c r="B533" i="6" l="1"/>
  <c r="I531" i="6"/>
  <c r="B534" i="6" l="1"/>
  <c r="I532" i="6"/>
  <c r="B535" i="6" l="1"/>
  <c r="I533" i="6"/>
  <c r="B536" i="6" l="1"/>
  <c r="I534" i="6"/>
  <c r="B537" i="6" l="1"/>
  <c r="I535" i="6"/>
  <c r="B538" i="6" l="1"/>
  <c r="I536" i="6"/>
  <c r="B539" i="6" l="1"/>
  <c r="I537" i="6"/>
  <c r="B540" i="6" l="1"/>
  <c r="I538" i="6"/>
  <c r="B541" i="6" l="1"/>
  <c r="I539" i="6"/>
  <c r="B542" i="6" l="1"/>
  <c r="I540" i="6"/>
  <c r="B543" i="6" l="1"/>
  <c r="I541" i="6"/>
  <c r="B544" i="6" l="1"/>
  <c r="I542" i="6"/>
  <c r="B545" i="6" l="1"/>
  <c r="I543" i="6"/>
  <c r="B546" i="6" l="1"/>
  <c r="I544" i="6"/>
  <c r="B547" i="6" l="1"/>
  <c r="I545" i="6"/>
  <c r="B548" i="6" l="1"/>
  <c r="I546" i="6"/>
  <c r="B549" i="6" l="1"/>
  <c r="I547" i="6"/>
  <c r="B550" i="6" l="1"/>
  <c r="I548" i="6"/>
  <c r="B551" i="6" l="1"/>
  <c r="I549" i="6"/>
  <c r="B552" i="6" l="1"/>
  <c r="I550" i="6"/>
  <c r="B553" i="6" l="1"/>
  <c r="I551" i="6"/>
  <c r="B554" i="6" l="1"/>
  <c r="I552" i="6"/>
  <c r="B555" i="6" l="1"/>
  <c r="I553" i="6"/>
  <c r="B556" i="6" l="1"/>
  <c r="I554" i="6"/>
  <c r="B557" i="6" l="1"/>
  <c r="I555" i="6"/>
  <c r="B558" i="6" l="1"/>
  <c r="I556" i="6"/>
  <c r="B559" i="6" l="1"/>
  <c r="I557" i="6"/>
  <c r="B560" i="6" l="1"/>
  <c r="I558" i="6"/>
  <c r="B561" i="6" l="1"/>
  <c r="I559" i="6"/>
  <c r="B562" i="6" l="1"/>
  <c r="I560" i="6"/>
  <c r="B563" i="6" l="1"/>
  <c r="I561" i="6"/>
  <c r="B564" i="6" l="1"/>
  <c r="I562" i="6"/>
  <c r="B565" i="6" l="1"/>
  <c r="I563" i="6"/>
  <c r="B566" i="6" l="1"/>
  <c r="I564" i="6"/>
  <c r="B567" i="6" l="1"/>
  <c r="I565" i="6"/>
  <c r="B568" i="6" l="1"/>
  <c r="I566" i="6"/>
  <c r="B569" i="6" l="1"/>
  <c r="I567" i="6"/>
  <c r="B570" i="6" l="1"/>
  <c r="I568" i="6"/>
  <c r="B571" i="6" l="1"/>
  <c r="I569" i="6"/>
  <c r="B572" i="6" l="1"/>
  <c r="I570" i="6"/>
  <c r="B573" i="6" l="1"/>
  <c r="I571" i="6"/>
  <c r="B574" i="6" l="1"/>
  <c r="I572" i="6"/>
  <c r="B575" i="6" l="1"/>
  <c r="I573" i="6"/>
  <c r="B576" i="6" l="1"/>
  <c r="I574" i="6"/>
  <c r="B577" i="6" l="1"/>
  <c r="I575" i="6"/>
  <c r="B578" i="6" l="1"/>
  <c r="I576" i="6"/>
  <c r="B579" i="6" l="1"/>
  <c r="I577" i="6"/>
  <c r="B580" i="6" l="1"/>
  <c r="I578" i="6"/>
  <c r="B581" i="6" l="1"/>
  <c r="I579" i="6"/>
  <c r="B582" i="6" l="1"/>
  <c r="I580" i="6"/>
  <c r="B583" i="6" l="1"/>
  <c r="I581" i="6"/>
  <c r="B584" i="6" l="1"/>
  <c r="I582" i="6"/>
  <c r="B585" i="6" l="1"/>
  <c r="I583" i="6"/>
  <c r="B586" i="6" l="1"/>
  <c r="I584" i="6"/>
  <c r="B587" i="6" l="1"/>
  <c r="I585" i="6"/>
  <c r="B588" i="6" l="1"/>
  <c r="I586" i="6"/>
  <c r="B589" i="6" l="1"/>
  <c r="I587" i="6"/>
  <c r="B590" i="6" l="1"/>
  <c r="I588" i="6"/>
  <c r="B591" i="6" l="1"/>
  <c r="I589" i="6"/>
  <c r="B592" i="6" l="1"/>
  <c r="I590" i="6"/>
  <c r="B593" i="6" l="1"/>
  <c r="I591" i="6"/>
  <c r="B594" i="6" l="1"/>
  <c r="I592" i="6"/>
  <c r="B595" i="6" l="1"/>
  <c r="I593" i="6"/>
  <c r="B596" i="6" l="1"/>
  <c r="I594" i="6"/>
  <c r="B597" i="6" l="1"/>
  <c r="I595" i="6"/>
  <c r="B598" i="6" l="1"/>
  <c r="I596" i="6"/>
  <c r="B599" i="6" l="1"/>
  <c r="I597" i="6"/>
  <c r="B600" i="6" l="1"/>
  <c r="I598" i="6"/>
  <c r="B601" i="6" l="1"/>
  <c r="I599" i="6"/>
  <c r="B602" i="6" l="1"/>
  <c r="I600" i="6"/>
  <c r="B603" i="6" l="1"/>
  <c r="I601" i="6"/>
  <c r="B604" i="6" l="1"/>
  <c r="I602" i="6"/>
  <c r="B605" i="6" l="1"/>
  <c r="I603" i="6"/>
  <c r="B606" i="6" l="1"/>
  <c r="I604" i="6"/>
  <c r="B607" i="6" l="1"/>
  <c r="I605" i="6"/>
  <c r="B608" i="6" l="1"/>
  <c r="I606" i="6"/>
  <c r="B609" i="6" l="1"/>
  <c r="I607" i="6"/>
  <c r="B610" i="6" l="1"/>
  <c r="I608" i="6"/>
  <c r="B611" i="6" l="1"/>
  <c r="I609" i="6"/>
  <c r="B612" i="6" l="1"/>
  <c r="I610" i="6"/>
  <c r="B613" i="6" l="1"/>
  <c r="I611" i="6"/>
  <c r="B614" i="6" l="1"/>
  <c r="I612" i="6"/>
  <c r="B615" i="6" l="1"/>
  <c r="I613" i="6"/>
  <c r="B616" i="6" l="1"/>
  <c r="I614" i="6"/>
  <c r="B617" i="6" l="1"/>
  <c r="I615" i="6"/>
  <c r="B618" i="6" l="1"/>
  <c r="I616" i="6"/>
  <c r="B619" i="6" l="1"/>
  <c r="I617" i="6"/>
  <c r="B620" i="6" l="1"/>
  <c r="I618" i="6"/>
  <c r="B621" i="6" l="1"/>
  <c r="I619" i="6"/>
  <c r="B622" i="6" l="1"/>
  <c r="I620" i="6"/>
  <c r="B623" i="6" l="1"/>
  <c r="I621" i="6"/>
  <c r="B624" i="6" l="1"/>
  <c r="I622" i="6"/>
  <c r="B625" i="6" l="1"/>
  <c r="I623" i="6"/>
  <c r="B626" i="6" l="1"/>
  <c r="I624" i="6"/>
  <c r="B627" i="6" l="1"/>
  <c r="I625" i="6"/>
  <c r="B628" i="6" l="1"/>
  <c r="I626" i="6"/>
  <c r="B629" i="6" l="1"/>
  <c r="I627" i="6"/>
  <c r="B630" i="6" l="1"/>
  <c r="I628" i="6"/>
  <c r="B631" i="6" l="1"/>
  <c r="I629" i="6"/>
  <c r="B632" i="6" l="1"/>
  <c r="I630" i="6"/>
  <c r="B633" i="6" l="1"/>
  <c r="I631" i="6"/>
  <c r="B634" i="6" l="1"/>
  <c r="I632" i="6"/>
  <c r="B635" i="6" l="1"/>
  <c r="I633" i="6"/>
  <c r="B636" i="6" l="1"/>
  <c r="I634" i="6"/>
  <c r="B637" i="6" l="1"/>
  <c r="I635" i="6"/>
  <c r="B638" i="6" l="1"/>
  <c r="I636" i="6"/>
  <c r="B639" i="6" l="1"/>
  <c r="I637" i="6"/>
  <c r="B640" i="6" l="1"/>
  <c r="I638" i="6"/>
  <c r="B641" i="6" l="1"/>
  <c r="I639" i="6"/>
  <c r="B642" i="6" l="1"/>
  <c r="I640" i="6"/>
  <c r="B643" i="6" l="1"/>
  <c r="I641" i="6"/>
  <c r="B644" i="6" l="1"/>
  <c r="I642" i="6"/>
  <c r="B645" i="6" l="1"/>
  <c r="I643" i="6"/>
  <c r="B646" i="6" l="1"/>
  <c r="I644" i="6"/>
  <c r="B647" i="6" l="1"/>
  <c r="I645" i="6"/>
  <c r="B648" i="6" l="1"/>
  <c r="I646" i="6"/>
  <c r="B649" i="6" l="1"/>
  <c r="I647" i="6"/>
  <c r="B650" i="6" l="1"/>
  <c r="I648" i="6"/>
  <c r="B651" i="6" l="1"/>
  <c r="I649" i="6"/>
  <c r="B652" i="6" l="1"/>
  <c r="I650" i="6"/>
  <c r="B653" i="6" l="1"/>
  <c r="I651" i="6"/>
  <c r="B654" i="6" l="1"/>
  <c r="I652" i="6"/>
  <c r="B655" i="6" l="1"/>
  <c r="I653" i="6"/>
  <c r="B656" i="6" l="1"/>
  <c r="I654" i="6"/>
  <c r="B657" i="6" l="1"/>
  <c r="I655" i="6"/>
  <c r="B658" i="6" l="1"/>
  <c r="I656" i="6"/>
  <c r="B659" i="6" l="1"/>
  <c r="I657" i="6"/>
  <c r="B660" i="6" l="1"/>
  <c r="I658" i="6"/>
  <c r="B661" i="6" l="1"/>
  <c r="I659" i="6"/>
  <c r="B662" i="6" l="1"/>
  <c r="I660" i="6"/>
  <c r="B663" i="6" l="1"/>
  <c r="I661" i="6"/>
  <c r="B664" i="6" l="1"/>
  <c r="I662" i="6"/>
  <c r="B665" i="6" l="1"/>
  <c r="I663" i="6"/>
  <c r="B666" i="6" l="1"/>
  <c r="I664" i="6"/>
  <c r="B667" i="6" l="1"/>
  <c r="I665" i="6"/>
  <c r="B668" i="6" l="1"/>
  <c r="I666" i="6"/>
  <c r="B669" i="6" l="1"/>
  <c r="I667" i="6"/>
  <c r="B670" i="6" l="1"/>
  <c r="I668" i="6"/>
  <c r="B671" i="6" l="1"/>
  <c r="I669" i="6"/>
  <c r="B672" i="6" l="1"/>
  <c r="I670" i="6"/>
  <c r="B673" i="6" l="1"/>
  <c r="I671" i="6"/>
  <c r="B674" i="6" l="1"/>
  <c r="I672" i="6"/>
  <c r="B675" i="6" l="1"/>
  <c r="I673" i="6"/>
  <c r="B676" i="6" l="1"/>
  <c r="I674" i="6"/>
  <c r="B677" i="6" l="1"/>
  <c r="I675" i="6"/>
  <c r="B678" i="6" l="1"/>
  <c r="I676" i="6"/>
  <c r="B679" i="6" l="1"/>
  <c r="I677" i="6"/>
  <c r="B680" i="6" l="1"/>
  <c r="I678" i="6"/>
  <c r="B681" i="6" l="1"/>
  <c r="I679" i="6"/>
  <c r="B682" i="6" l="1"/>
  <c r="I680" i="6"/>
  <c r="B683" i="6" l="1"/>
  <c r="I681" i="6"/>
  <c r="B684" i="6" l="1"/>
  <c r="I682" i="6"/>
  <c r="B685" i="6" l="1"/>
  <c r="I683" i="6"/>
  <c r="B686" i="6" l="1"/>
  <c r="I684" i="6"/>
  <c r="B687" i="6" l="1"/>
  <c r="I685" i="6"/>
  <c r="B688" i="6" l="1"/>
  <c r="I686" i="6"/>
  <c r="B689" i="6" l="1"/>
  <c r="I687" i="6"/>
  <c r="B690" i="6" l="1"/>
  <c r="I688" i="6"/>
  <c r="B691" i="6" l="1"/>
  <c r="I689" i="6"/>
  <c r="B692" i="6" l="1"/>
  <c r="I690" i="6"/>
  <c r="B693" i="6" l="1"/>
  <c r="I691" i="6"/>
  <c r="B694" i="6" l="1"/>
  <c r="I692" i="6"/>
  <c r="B695" i="6" l="1"/>
  <c r="I693" i="6"/>
  <c r="B696" i="6" l="1"/>
  <c r="I694" i="6"/>
  <c r="B697" i="6" l="1"/>
  <c r="I695" i="6"/>
  <c r="B698" i="6" l="1"/>
  <c r="I696" i="6"/>
  <c r="B699" i="6" l="1"/>
  <c r="I697" i="6"/>
  <c r="B700" i="6" l="1"/>
  <c r="I698" i="6"/>
  <c r="B701" i="6" l="1"/>
  <c r="I699" i="6"/>
  <c r="B702" i="6" l="1"/>
  <c r="I700" i="6"/>
  <c r="B703" i="6" l="1"/>
  <c r="I701" i="6"/>
  <c r="B704" i="6" l="1"/>
  <c r="I702" i="6"/>
  <c r="B705" i="6" l="1"/>
  <c r="I703" i="6"/>
  <c r="B706" i="6" l="1"/>
  <c r="I704" i="6"/>
  <c r="B707" i="6" l="1"/>
  <c r="I705" i="6"/>
  <c r="B708" i="6" l="1"/>
  <c r="I706" i="6"/>
  <c r="B709" i="6" l="1"/>
  <c r="I707" i="6"/>
  <c r="B710" i="6" l="1"/>
  <c r="I708" i="6"/>
  <c r="B711" i="6" l="1"/>
  <c r="I709" i="6"/>
  <c r="B712" i="6" l="1"/>
  <c r="I710" i="6"/>
  <c r="B713" i="6" l="1"/>
  <c r="I711" i="6"/>
  <c r="B714" i="6" l="1"/>
  <c r="I712" i="6"/>
  <c r="B715" i="6" l="1"/>
  <c r="I713" i="6"/>
  <c r="B716" i="6" l="1"/>
  <c r="I714" i="6"/>
  <c r="B717" i="6" l="1"/>
  <c r="I715" i="6"/>
  <c r="B718" i="6" l="1"/>
  <c r="I716" i="6"/>
  <c r="B719" i="6" l="1"/>
  <c r="I717" i="6"/>
  <c r="B720" i="6" l="1"/>
  <c r="I718" i="6"/>
  <c r="B721" i="6" l="1"/>
  <c r="I719" i="6"/>
  <c r="B722" i="6" l="1"/>
  <c r="I720" i="6"/>
  <c r="B723" i="6" l="1"/>
  <c r="I721" i="6"/>
  <c r="B724" i="6" l="1"/>
  <c r="I722" i="6"/>
  <c r="B725" i="6" l="1"/>
  <c r="I723" i="6"/>
  <c r="B726" i="6" l="1"/>
  <c r="I724" i="6"/>
  <c r="B727" i="6" l="1"/>
  <c r="I725" i="6"/>
  <c r="B728" i="6" l="1"/>
  <c r="I726" i="6"/>
  <c r="B729" i="6" l="1"/>
  <c r="I727" i="6"/>
  <c r="B730" i="6" l="1"/>
  <c r="I728" i="6"/>
  <c r="B731" i="6" l="1"/>
  <c r="I729" i="6"/>
  <c r="B732" i="6" l="1"/>
  <c r="I730" i="6"/>
  <c r="B733" i="6" l="1"/>
  <c r="I731" i="6"/>
  <c r="B734" i="6" l="1"/>
  <c r="I732" i="6"/>
  <c r="B735" i="6" l="1"/>
  <c r="I733" i="6"/>
  <c r="B736" i="6" l="1"/>
  <c r="I734" i="6"/>
  <c r="B737" i="6" l="1"/>
  <c r="I735" i="6"/>
  <c r="B738" i="6" l="1"/>
  <c r="I736" i="6"/>
  <c r="B739" i="6" l="1"/>
  <c r="I737" i="6"/>
  <c r="B740" i="6" l="1"/>
  <c r="I738" i="6"/>
  <c r="B741" i="6" l="1"/>
  <c r="I739" i="6"/>
  <c r="B742" i="6" l="1"/>
  <c r="I740" i="6"/>
  <c r="B743" i="6" l="1"/>
  <c r="I741" i="6"/>
  <c r="B744" i="6" l="1"/>
  <c r="I742" i="6"/>
  <c r="B745" i="6" l="1"/>
  <c r="I743" i="6"/>
  <c r="B746" i="6" l="1"/>
  <c r="I744" i="6"/>
  <c r="B747" i="6" l="1"/>
  <c r="I745" i="6"/>
  <c r="B748" i="6" l="1"/>
  <c r="I746" i="6"/>
  <c r="B749" i="6" l="1"/>
  <c r="I747" i="6"/>
  <c r="B750" i="6" l="1"/>
  <c r="I748" i="6"/>
  <c r="B751" i="6" l="1"/>
  <c r="I749" i="6"/>
  <c r="B752" i="6" l="1"/>
  <c r="I750" i="6"/>
  <c r="B753" i="6" l="1"/>
  <c r="I751" i="6"/>
  <c r="B754" i="6" l="1"/>
  <c r="I753" i="6" s="1"/>
  <c r="I752" i="6"/>
  <c r="J3" i="10" l="1"/>
  <c r="H3" i="10"/>
  <c r="I3" i="10"/>
  <c r="I15" i="10"/>
  <c r="J15" i="10"/>
  <c r="H15" i="10"/>
  <c r="I14" i="10"/>
  <c r="J14" i="10"/>
  <c r="H14" i="10"/>
  <c r="H9" i="10"/>
  <c r="I9" i="10"/>
  <c r="J9" i="10"/>
  <c r="J4" i="10"/>
  <c r="I4" i="10"/>
  <c r="H4" i="10"/>
  <c r="H8" i="10"/>
  <c r="I8" i="10"/>
  <c r="J8" i="10"/>
  <c r="J12" i="10"/>
  <c r="I12" i="10"/>
  <c r="H12" i="10"/>
  <c r="I21" i="10"/>
  <c r="H21" i="10"/>
  <c r="J21" i="10"/>
  <c r="J17" i="10"/>
  <c r="H17" i="10"/>
  <c r="I17" i="10"/>
  <c r="J13" i="10"/>
  <c r="I13" i="10"/>
  <c r="H13" i="10"/>
  <c r="H18" i="10"/>
  <c r="J18" i="10"/>
  <c r="I18" i="10"/>
  <c r="I7" i="10"/>
  <c r="H7" i="10"/>
  <c r="J7" i="10"/>
  <c r="J6" i="10"/>
  <c r="I6" i="10"/>
  <c r="H6" i="10"/>
  <c r="I16" i="10"/>
  <c r="H16" i="10"/>
  <c r="J16" i="10"/>
  <c r="H22" i="10"/>
  <c r="J22" i="10"/>
  <c r="I22" i="10"/>
  <c r="I10" i="10"/>
  <c r="J10" i="10"/>
  <c r="H10" i="10"/>
  <c r="H5" i="10"/>
  <c r="I5" i="10"/>
  <c r="J5" i="10"/>
  <c r="I19" i="10"/>
  <c r="J19" i="10"/>
  <c r="H19" i="10"/>
  <c r="I11" i="10"/>
  <c r="H11" i="10"/>
  <c r="J11" i="10"/>
  <c r="J20" i="10"/>
  <c r="I20" i="10"/>
  <c r="H20" i="10"/>
  <c r="G9" i="10"/>
  <c r="G21" i="10"/>
  <c r="G13" i="10"/>
  <c r="G16" i="10"/>
  <c r="G10" i="10"/>
  <c r="G15" i="10"/>
  <c r="G8" i="10"/>
  <c r="G17" i="10"/>
  <c r="G7" i="10"/>
  <c r="G22" i="10"/>
  <c r="G19" i="10"/>
  <c r="G3" i="10"/>
  <c r="G14" i="10"/>
  <c r="G4" i="10"/>
  <c r="G12" i="10"/>
  <c r="G18" i="10"/>
  <c r="G6" i="10"/>
  <c r="G5" i="10"/>
  <c r="G11" i="10"/>
  <c r="A68" i="10"/>
  <c r="G20" i="10"/>
</calcChain>
</file>

<file path=xl/sharedStrings.xml><?xml version="1.0" encoding="utf-8"?>
<sst xmlns="http://schemas.openxmlformats.org/spreadsheetml/2006/main" count="6341" uniqueCount="687">
  <si>
    <t>INVOICE_AMOUNT</t>
  </si>
  <si>
    <t>INVOICE_DATE</t>
  </si>
  <si>
    <t>INVOICE_NO</t>
  </si>
  <si>
    <t>VENDOR_NO</t>
  </si>
  <si>
    <t>8180759</t>
  </si>
  <si>
    <t>1663</t>
  </si>
  <si>
    <t>7530122</t>
  </si>
  <si>
    <t>3808</t>
  </si>
  <si>
    <t>8567365</t>
  </si>
  <si>
    <t>2433</t>
  </si>
  <si>
    <t>8394759</t>
  </si>
  <si>
    <t>891345</t>
  </si>
  <si>
    <t>2130</t>
  </si>
  <si>
    <t>45947495</t>
  </si>
  <si>
    <t>3411</t>
  </si>
  <si>
    <t>8595165</t>
  </si>
  <si>
    <t>231961</t>
  </si>
  <si>
    <t>721</t>
  </si>
  <si>
    <t>8588065</t>
  </si>
  <si>
    <t>40141495</t>
  </si>
  <si>
    <t>915335</t>
  </si>
  <si>
    <t>787</t>
  </si>
  <si>
    <t>20114587</t>
  </si>
  <si>
    <t>534</t>
  </si>
  <si>
    <t>5723084</t>
  </si>
  <si>
    <t>4913</t>
  </si>
  <si>
    <t>24783587</t>
  </si>
  <si>
    <t>8815565</t>
  </si>
  <si>
    <t>28931543</t>
  </si>
  <si>
    <t>1435</t>
  </si>
  <si>
    <t>65082694</t>
  </si>
  <si>
    <t>2636</t>
  </si>
  <si>
    <t>968772</t>
  </si>
  <si>
    <t>4438</t>
  </si>
  <si>
    <t>71073</t>
  </si>
  <si>
    <t>134</t>
  </si>
  <si>
    <t>811195</t>
  </si>
  <si>
    <t>1440522</t>
  </si>
  <si>
    <t>1837</t>
  </si>
  <si>
    <t>325562</t>
  </si>
  <si>
    <t>2701</t>
  </si>
  <si>
    <t>74841</t>
  </si>
  <si>
    <t>1760445</t>
  </si>
  <si>
    <t>101</t>
  </si>
  <si>
    <t>942725</t>
  </si>
  <si>
    <t>8681159</t>
  </si>
  <si>
    <t>873209</t>
  </si>
  <si>
    <t>1922</t>
  </si>
  <si>
    <t>5387187</t>
  </si>
  <si>
    <t>1475</t>
  </si>
  <si>
    <t>8362159</t>
  </si>
  <si>
    <t>321622</t>
  </si>
  <si>
    <t>48491495</t>
  </si>
  <si>
    <t>5393587</t>
  </si>
  <si>
    <t>902542</t>
  </si>
  <si>
    <t>8682565</t>
  </si>
  <si>
    <t>375412</t>
  </si>
  <si>
    <t>5251287</t>
  </si>
  <si>
    <t>1333722</t>
  </si>
  <si>
    <t>8935565</t>
  </si>
  <si>
    <t>867679</t>
  </si>
  <si>
    <t>70075</t>
  </si>
  <si>
    <t>5260926</t>
  </si>
  <si>
    <t>448</t>
  </si>
  <si>
    <t>1515795</t>
  </si>
  <si>
    <t>879</t>
  </si>
  <si>
    <t>40683495</t>
  </si>
  <si>
    <t>193835</t>
  </si>
  <si>
    <t>3136</t>
  </si>
  <si>
    <t>375362</t>
  </si>
  <si>
    <t>340562</t>
  </si>
  <si>
    <t>25</t>
  </si>
  <si>
    <t>305922</t>
  </si>
  <si>
    <t>78025</t>
  </si>
  <si>
    <t>240861</t>
  </si>
  <si>
    <t>1057122</t>
  </si>
  <si>
    <t>1474245</t>
  </si>
  <si>
    <t>392152</t>
  </si>
  <si>
    <t>973805</t>
  </si>
  <si>
    <t>937322</t>
  </si>
  <si>
    <t>887825</t>
  </si>
  <si>
    <t>927102</t>
  </si>
  <si>
    <t>5717087</t>
  </si>
  <si>
    <t>210531</t>
  </si>
  <si>
    <t>5498387</t>
  </si>
  <si>
    <t>941815</t>
  </si>
  <si>
    <t>26778543</t>
  </si>
  <si>
    <t>70936</t>
  </si>
  <si>
    <t>5062026</t>
  </si>
  <si>
    <t>5238387</t>
  </si>
  <si>
    <t>26530</t>
  </si>
  <si>
    <t>1009</t>
  </si>
  <si>
    <t>827569</t>
  </si>
  <si>
    <t>379362</t>
  </si>
  <si>
    <t>45765495</t>
  </si>
  <si>
    <t>843035</t>
  </si>
  <si>
    <t>5340187</t>
  </si>
  <si>
    <t>946982</t>
  </si>
  <si>
    <t>321952</t>
  </si>
  <si>
    <t>393882</t>
  </si>
  <si>
    <t>24133543</t>
  </si>
  <si>
    <t>5386426</t>
  </si>
  <si>
    <t>220881</t>
  </si>
  <si>
    <t>175065</t>
  </si>
  <si>
    <t>936392</t>
  </si>
  <si>
    <t>1605045</t>
  </si>
  <si>
    <t>69398694</t>
  </si>
  <si>
    <t>9006855</t>
  </si>
  <si>
    <t>2248</t>
  </si>
  <si>
    <t>9710736</t>
  </si>
  <si>
    <t>2576</t>
  </si>
  <si>
    <t>8631735</t>
  </si>
  <si>
    <t>559</t>
  </si>
  <si>
    <t>5763457</t>
  </si>
  <si>
    <t>3928</t>
  </si>
  <si>
    <t>74284</t>
  </si>
  <si>
    <t>2230</t>
  </si>
  <si>
    <t>9091836</t>
  </si>
  <si>
    <t>7434343</t>
  </si>
  <si>
    <t>3373</t>
  </si>
  <si>
    <t>60749</t>
  </si>
  <si>
    <t>720</t>
  </si>
  <si>
    <t>9713655</t>
  </si>
  <si>
    <t>68010</t>
  </si>
  <si>
    <t>7311454</t>
  </si>
  <si>
    <t>2289</t>
  </si>
  <si>
    <t>57163106</t>
  </si>
  <si>
    <t>3864</t>
  </si>
  <si>
    <t>92576109</t>
  </si>
  <si>
    <t>4299</t>
  </si>
  <si>
    <t>5422657</t>
  </si>
  <si>
    <t>8384735</t>
  </si>
  <si>
    <t>50602106</t>
  </si>
  <si>
    <t>3579998</t>
  </si>
  <si>
    <t>4090</t>
  </si>
  <si>
    <t>5829657</t>
  </si>
  <si>
    <t>7189965</t>
  </si>
  <si>
    <t>1247</t>
  </si>
  <si>
    <t>9363654</t>
  </si>
  <si>
    <t>4599</t>
  </si>
  <si>
    <t>1891255</t>
  </si>
  <si>
    <t>3440</t>
  </si>
  <si>
    <t>7204365</t>
  </si>
  <si>
    <t>9723240</t>
  </si>
  <si>
    <t>8635870</t>
  </si>
  <si>
    <t>5772166</t>
  </si>
  <si>
    <t>78410</t>
  </si>
  <si>
    <t>9105366</t>
  </si>
  <si>
    <t>7453636</t>
  </si>
  <si>
    <t>68811</t>
  </si>
  <si>
    <t>9736424</t>
  </si>
  <si>
    <t>70249</t>
  </si>
  <si>
    <t>7316429</t>
  </si>
  <si>
    <t>57176249</t>
  </si>
  <si>
    <t>92589424</t>
  </si>
  <si>
    <t>5443270</t>
  </si>
  <si>
    <t>8400885</t>
  </si>
  <si>
    <t>50605959</t>
  </si>
  <si>
    <t>3596339</t>
  </si>
  <si>
    <t>5840542</t>
  </si>
  <si>
    <t>7202262</t>
  </si>
  <si>
    <t>9364843</t>
  </si>
  <si>
    <t>1344035</t>
  </si>
  <si>
    <t>8949226</t>
  </si>
  <si>
    <t>873060</t>
  </si>
  <si>
    <t>73866</t>
  </si>
  <si>
    <t>5263477</t>
  </si>
  <si>
    <t>1537936</t>
  </si>
  <si>
    <t>40696592</t>
  </si>
  <si>
    <t>200971</t>
  </si>
  <si>
    <t>395701</t>
  </si>
  <si>
    <t>353800</t>
  </si>
  <si>
    <t>327044</t>
  </si>
  <si>
    <t>82790</t>
  </si>
  <si>
    <t>264376</t>
  </si>
  <si>
    <t>1080924</t>
  </si>
  <si>
    <t>1490052</t>
  </si>
  <si>
    <t>Smallest(1)</t>
  </si>
  <si>
    <t>Largest(1)</t>
  </si>
  <si>
    <t>Count</t>
  </si>
  <si>
    <t>Sum</t>
  </si>
  <si>
    <t>Maximum</t>
  </si>
  <si>
    <t>Minimum</t>
  </si>
  <si>
    <t>Range</t>
  </si>
  <si>
    <t>Skewness</t>
  </si>
  <si>
    <t>Kurtosis</t>
  </si>
  <si>
    <t>Sample Variance</t>
  </si>
  <si>
    <t>Standard Deviation</t>
  </si>
  <si>
    <t>Mode</t>
  </si>
  <si>
    <t>Median</t>
  </si>
  <si>
    <t>Standard Error</t>
  </si>
  <si>
    <t>Mean</t>
  </si>
  <si>
    <t>Confidence Level(95.0%)</t>
  </si>
  <si>
    <t>RECORD</t>
  </si>
  <si>
    <t>SAMPLE</t>
  </si>
  <si>
    <t>Sum of INVOICE_AMOUNT</t>
  </si>
  <si>
    <t>Grand Total</t>
  </si>
  <si>
    <t>2018</t>
  </si>
  <si>
    <t>Qtr4</t>
  </si>
  <si>
    <t>Nov</t>
  </si>
  <si>
    <t>Dec</t>
  </si>
  <si>
    <t>2019</t>
  </si>
  <si>
    <t>Qtr1</t>
  </si>
  <si>
    <t>Jan</t>
  </si>
  <si>
    <t>Feb</t>
  </si>
  <si>
    <t>Mar</t>
  </si>
  <si>
    <t>Year</t>
  </si>
  <si>
    <t>Quarter</t>
  </si>
  <si>
    <t>Duplicate?</t>
  </si>
  <si>
    <t>EmpNo</t>
  </si>
  <si>
    <t>Check No</t>
  </si>
  <si>
    <t>Pay Date</t>
  </si>
  <si>
    <t>Gross Pay</t>
  </si>
  <si>
    <t>WH</t>
  </si>
  <si>
    <t>Net Pay</t>
  </si>
  <si>
    <t>S or B</t>
  </si>
  <si>
    <t>Dept</t>
  </si>
  <si>
    <t>000008</t>
  </si>
  <si>
    <t>Salary</t>
  </si>
  <si>
    <t>000060</t>
  </si>
  <si>
    <t>000100</t>
  </si>
  <si>
    <t>000104</t>
  </si>
  <si>
    <t>000146</t>
  </si>
  <si>
    <t>000157</t>
  </si>
  <si>
    <t>000161</t>
  </si>
  <si>
    <t>000172</t>
  </si>
  <si>
    <t>000180</t>
  </si>
  <si>
    <t>000201</t>
  </si>
  <si>
    <t>000210</t>
  </si>
  <si>
    <t>000222</t>
  </si>
  <si>
    <t>000230</t>
  </si>
  <si>
    <t>000253</t>
  </si>
  <si>
    <t>000269</t>
  </si>
  <si>
    <t>000277</t>
  </si>
  <si>
    <t>000284</t>
  </si>
  <si>
    <t>000292</t>
  </si>
  <si>
    <t>000306</t>
  </si>
  <si>
    <t>000311</t>
  </si>
  <si>
    <t>000328</t>
  </si>
  <si>
    <t>000331</t>
  </si>
  <si>
    <t>000340</t>
  </si>
  <si>
    <t>100010</t>
  </si>
  <si>
    <t>100023</t>
  </si>
  <si>
    <t>100029</t>
  </si>
  <si>
    <t>100046</t>
  </si>
  <si>
    <t>100073</t>
  </si>
  <si>
    <t>100093</t>
  </si>
  <si>
    <t>100125</t>
  </si>
  <si>
    <t>100130</t>
  </si>
  <si>
    <t>100188</t>
  </si>
  <si>
    <t>100245</t>
  </si>
  <si>
    <t>200010</t>
  </si>
  <si>
    <t>200052</t>
  </si>
  <si>
    <t>200147</t>
  </si>
  <si>
    <t>200176</t>
  </si>
  <si>
    <t>200227</t>
  </si>
  <si>
    <t>200248</t>
  </si>
  <si>
    <t>200281</t>
  </si>
  <si>
    <t>200311</t>
  </si>
  <si>
    <t>200339</t>
  </si>
  <si>
    <t>200341</t>
  </si>
  <si>
    <t>200343</t>
  </si>
  <si>
    <t>200344</t>
  </si>
  <si>
    <t>200345</t>
  </si>
  <si>
    <t>200346</t>
  </si>
  <si>
    <t>200349</t>
  </si>
  <si>
    <t>200350</t>
  </si>
  <si>
    <t>200351</t>
  </si>
  <si>
    <t>200352</t>
  </si>
  <si>
    <t>200353</t>
  </si>
  <si>
    <t>200362</t>
  </si>
  <si>
    <t>200365</t>
  </si>
  <si>
    <t>200376</t>
  </si>
  <si>
    <t>200379</t>
  </si>
  <si>
    <t>200399</t>
  </si>
  <si>
    <t>300013</t>
  </si>
  <si>
    <t>300025</t>
  </si>
  <si>
    <t>300034</t>
  </si>
  <si>
    <t>300041</t>
  </si>
  <si>
    <t>300057</t>
  </si>
  <si>
    <t>300063</t>
  </si>
  <si>
    <t>300074</t>
  </si>
  <si>
    <t>300093</t>
  </si>
  <si>
    <t>300101</t>
  </si>
  <si>
    <t>300102</t>
  </si>
  <si>
    <t>300103</t>
  </si>
  <si>
    <t>300115</t>
  </si>
  <si>
    <t>300117</t>
  </si>
  <si>
    <t>300139</t>
  </si>
  <si>
    <t>300140</t>
  </si>
  <si>
    <t>300143</t>
  </si>
  <si>
    <t>300189</t>
  </si>
  <si>
    <t>300190</t>
  </si>
  <si>
    <t>300201</t>
  </si>
  <si>
    <t>300202</t>
  </si>
  <si>
    <t>300203</t>
  </si>
  <si>
    <t>300213</t>
  </si>
  <si>
    <t>400001</t>
  </si>
  <si>
    <t>400007</t>
  </si>
  <si>
    <t>400008</t>
  </si>
  <si>
    <t>400009</t>
  </si>
  <si>
    <t>400040</t>
  </si>
  <si>
    <t>400041</t>
  </si>
  <si>
    <t>400044</t>
  </si>
  <si>
    <t>400046</t>
  </si>
  <si>
    <t>400047</t>
  </si>
  <si>
    <t>400090</t>
  </si>
  <si>
    <t>400100</t>
  </si>
  <si>
    <t>400110</t>
  </si>
  <si>
    <t>400120</t>
  </si>
  <si>
    <t>400130</t>
  </si>
  <si>
    <t>400140</t>
  </si>
  <si>
    <t>400150</t>
  </si>
  <si>
    <t>400160</t>
  </si>
  <si>
    <t>400170</t>
  </si>
  <si>
    <t>400180</t>
  </si>
  <si>
    <t>400190</t>
  </si>
  <si>
    <t>400200</t>
  </si>
  <si>
    <t>400210</t>
  </si>
  <si>
    <t>500103</t>
  </si>
  <si>
    <t>500108</t>
  </si>
  <si>
    <t>500109</t>
  </si>
  <si>
    <t>500110</t>
  </si>
  <si>
    <t>500115</t>
  </si>
  <si>
    <t>500116</t>
  </si>
  <si>
    <t>500118</t>
  </si>
  <si>
    <t>500128</t>
  </si>
  <si>
    <t>500131</t>
  </si>
  <si>
    <t>500137</t>
  </si>
  <si>
    <t>500139</t>
  </si>
  <si>
    <t>500140</t>
  </si>
  <si>
    <t>500143</t>
  </si>
  <si>
    <t>500147</t>
  </si>
  <si>
    <t>500149</t>
  </si>
  <si>
    <t>500158</t>
  </si>
  <si>
    <t>500160</t>
  </si>
  <si>
    <t>500189</t>
  </si>
  <si>
    <t>500193</t>
  </si>
  <si>
    <t>500195</t>
  </si>
  <si>
    <t>500198</t>
  </si>
  <si>
    <t>500199</t>
  </si>
  <si>
    <t>600010</t>
  </si>
  <si>
    <t>600012</t>
  </si>
  <si>
    <t>600015</t>
  </si>
  <si>
    <t>600018</t>
  </si>
  <si>
    <t>600023</t>
  </si>
  <si>
    <t>600029</t>
  </si>
  <si>
    <t>600030</t>
  </si>
  <si>
    <t>600183</t>
  </si>
  <si>
    <t>600198</t>
  </si>
  <si>
    <t>700002</t>
  </si>
  <si>
    <t>700005</t>
  </si>
  <si>
    <t>700009</t>
  </si>
  <si>
    <t>700021</t>
  </si>
  <si>
    <t>700038</t>
  </si>
  <si>
    <t>700042</t>
  </si>
  <si>
    <t>700049</t>
  </si>
  <si>
    <t>700051</t>
  </si>
  <si>
    <t>700092</t>
  </si>
  <si>
    <t>700102</t>
  </si>
  <si>
    <t>700118</t>
  </si>
  <si>
    <t>800010</t>
  </si>
  <si>
    <t>800011</t>
  </si>
  <si>
    <t>800012</t>
  </si>
  <si>
    <t>800013</t>
  </si>
  <si>
    <t>800014</t>
  </si>
  <si>
    <t>800015</t>
  </si>
  <si>
    <t>800018</t>
  </si>
  <si>
    <t>800019</t>
  </si>
  <si>
    <t>800022</t>
  </si>
  <si>
    <t>800023</t>
  </si>
  <si>
    <t>800024</t>
  </si>
  <si>
    <t>800028</t>
  </si>
  <si>
    <t>800029</t>
  </si>
  <si>
    <t>800030</t>
  </si>
  <si>
    <t>800031</t>
  </si>
  <si>
    <t>800035</t>
  </si>
  <si>
    <t>800038</t>
  </si>
  <si>
    <t>800039</t>
  </si>
  <si>
    <t>800043</t>
  </si>
  <si>
    <t>800044</t>
  </si>
  <si>
    <t>800049</t>
  </si>
  <si>
    <t>800051</t>
  </si>
  <si>
    <t>800053</t>
  </si>
  <si>
    <t>800059</t>
  </si>
  <si>
    <t>800078</t>
  </si>
  <si>
    <t>800079</t>
  </si>
  <si>
    <t>800080</t>
  </si>
  <si>
    <t>800081</t>
  </si>
  <si>
    <t>800090</t>
  </si>
  <si>
    <t>800091</t>
  </si>
  <si>
    <t>800093</t>
  </si>
  <si>
    <t>800094</t>
  </si>
  <si>
    <t>800095</t>
  </si>
  <si>
    <t>800096</t>
  </si>
  <si>
    <t>800097</t>
  </si>
  <si>
    <t>800098</t>
  </si>
  <si>
    <t>800099</t>
  </si>
  <si>
    <t>800200</t>
  </si>
  <si>
    <t>800203</t>
  </si>
  <si>
    <t>800205</t>
  </si>
  <si>
    <t>800207</t>
  </si>
  <si>
    <t>800208</t>
  </si>
  <si>
    <t>800215</t>
  </si>
  <si>
    <t>800218</t>
  </si>
  <si>
    <t>800219</t>
  </si>
  <si>
    <t>800230</t>
  </si>
  <si>
    <t>800233</t>
  </si>
  <si>
    <t>800259</t>
  </si>
  <si>
    <t>800301</t>
  </si>
  <si>
    <t>800303</t>
  </si>
  <si>
    <t>800304</t>
  </si>
  <si>
    <t>800305</t>
  </si>
  <si>
    <t>800308</t>
  </si>
  <si>
    <t>200348</t>
  </si>
  <si>
    <t>300082</t>
  </si>
  <si>
    <t>200342</t>
  </si>
  <si>
    <t>200347</t>
  </si>
  <si>
    <t>Bonus</t>
  </si>
  <si>
    <t>Gap</t>
  </si>
  <si>
    <t>Age Bucket</t>
  </si>
  <si>
    <t>Cut Off Date</t>
  </si>
  <si>
    <t>Aging of Receivables</t>
  </si>
  <si>
    <t>Number of Accts</t>
  </si>
  <si>
    <t>Value of Accounts</t>
  </si>
  <si>
    <t>Total</t>
  </si>
  <si>
    <t>&lt; 15 Days</t>
  </si>
  <si>
    <t>16 to 30 Days</t>
  </si>
  <si>
    <t>31 to 45 Days</t>
  </si>
  <si>
    <t>46 to 60 Days</t>
  </si>
  <si>
    <t>60 Days +</t>
  </si>
  <si>
    <t>5 Total</t>
  </si>
  <si>
    <t>4 Total</t>
  </si>
  <si>
    <t>6 Total</t>
  </si>
  <si>
    <t>3 Total</t>
  </si>
  <si>
    <t>1 Total</t>
  </si>
  <si>
    <t>2 Total</t>
  </si>
  <si>
    <t>Rank</t>
  </si>
  <si>
    <t>Top AMOUNTS</t>
  </si>
  <si>
    <t>Bottom AMOUNTS</t>
  </si>
  <si>
    <t>AMOUNT ADJUSTED</t>
  </si>
  <si>
    <t>RANK</t>
  </si>
  <si>
    <t>First Digit</t>
  </si>
  <si>
    <t>Second Digit</t>
  </si>
  <si>
    <t>First Two Digits</t>
  </si>
  <si>
    <t>FT Digit</t>
  </si>
  <si>
    <t>Data</t>
  </si>
  <si>
    <t>Actual</t>
  </si>
  <si>
    <t>Benford's Law</t>
  </si>
  <si>
    <t>Diff</t>
  </si>
  <si>
    <t>Signif</t>
  </si>
  <si>
    <t>Actual minus Benford</t>
  </si>
  <si>
    <t>CUST_NUMBER</t>
  </si>
  <si>
    <t>DUE_DATE</t>
  </si>
  <si>
    <t>REF_NO</t>
  </si>
  <si>
    <t>TRANS_TYPE</t>
  </si>
  <si>
    <t>TRANS_AMOUNT</t>
  </si>
  <si>
    <t>795401</t>
  </si>
  <si>
    <t>205605</t>
  </si>
  <si>
    <t>CN</t>
  </si>
  <si>
    <t>206300</t>
  </si>
  <si>
    <t>IN</t>
  </si>
  <si>
    <t>207137</t>
  </si>
  <si>
    <t>516372</t>
  </si>
  <si>
    <t>211206</t>
  </si>
  <si>
    <t>TR</t>
  </si>
  <si>
    <t>518008</t>
  </si>
  <si>
    <t>212334</t>
  </si>
  <si>
    <t>784647</t>
  </si>
  <si>
    <t>212297</t>
  </si>
  <si>
    <t>212592</t>
  </si>
  <si>
    <t>501657</t>
  </si>
  <si>
    <t>212824</t>
  </si>
  <si>
    <t>222006</t>
  </si>
  <si>
    <t>43614X</t>
  </si>
  <si>
    <t>PM</t>
  </si>
  <si>
    <t>230575</t>
  </si>
  <si>
    <t>213052</t>
  </si>
  <si>
    <t>213133</t>
  </si>
  <si>
    <t>213134</t>
  </si>
  <si>
    <t>213135</t>
  </si>
  <si>
    <t>213136</t>
  </si>
  <si>
    <t>213137</t>
  </si>
  <si>
    <t>213138</t>
  </si>
  <si>
    <t>213139</t>
  </si>
  <si>
    <t>213151</t>
  </si>
  <si>
    <t>213204</t>
  </si>
  <si>
    <t>836004</t>
  </si>
  <si>
    <t>213194</t>
  </si>
  <si>
    <t>213184</t>
  </si>
  <si>
    <t>812465</t>
  </si>
  <si>
    <t>213227</t>
  </si>
  <si>
    <t>213240</t>
  </si>
  <si>
    <t>478604</t>
  </si>
  <si>
    <t>213256</t>
  </si>
  <si>
    <t>065003</t>
  </si>
  <si>
    <t>213248</t>
  </si>
  <si>
    <t>213285</t>
  </si>
  <si>
    <t>262001</t>
  </si>
  <si>
    <t>213290</t>
  </si>
  <si>
    <t>213293</t>
  </si>
  <si>
    <t>213294</t>
  </si>
  <si>
    <t>213295</t>
  </si>
  <si>
    <t>213277</t>
  </si>
  <si>
    <t>213296</t>
  </si>
  <si>
    <t>641464</t>
  </si>
  <si>
    <t>213297</t>
  </si>
  <si>
    <t>213264</t>
  </si>
  <si>
    <t>213299</t>
  </si>
  <si>
    <t>925007</t>
  </si>
  <si>
    <t>213304</t>
  </si>
  <si>
    <t>376005</t>
  </si>
  <si>
    <t>213309</t>
  </si>
  <si>
    <t>213328</t>
  </si>
  <si>
    <t>213327</t>
  </si>
  <si>
    <t>213326</t>
  </si>
  <si>
    <t>213325</t>
  </si>
  <si>
    <t>213318</t>
  </si>
  <si>
    <t>213317</t>
  </si>
  <si>
    <t>213342</t>
  </si>
  <si>
    <t>213369</t>
  </si>
  <si>
    <t>213370</t>
  </si>
  <si>
    <t>213354</t>
  </si>
  <si>
    <t>213355</t>
  </si>
  <si>
    <t>213377</t>
  </si>
  <si>
    <t>213385</t>
  </si>
  <si>
    <t>213386</t>
  </si>
  <si>
    <t>213387</t>
  </si>
  <si>
    <t>213358</t>
  </si>
  <si>
    <t>213357</t>
  </si>
  <si>
    <t>213398</t>
  </si>
  <si>
    <t>213390</t>
  </si>
  <si>
    <t>213392</t>
  </si>
  <si>
    <t>213391</t>
  </si>
  <si>
    <t>213420</t>
  </si>
  <si>
    <t>213424</t>
  </si>
  <si>
    <t>213423</t>
  </si>
  <si>
    <t>213425</t>
  </si>
  <si>
    <t>213421</t>
  </si>
  <si>
    <t>213418</t>
  </si>
  <si>
    <t>213411</t>
  </si>
  <si>
    <t>213412</t>
  </si>
  <si>
    <t>213409</t>
  </si>
  <si>
    <t>213432</t>
  </si>
  <si>
    <t>213433</t>
  </si>
  <si>
    <t>213406</t>
  </si>
  <si>
    <t>213430</t>
  </si>
  <si>
    <t>213449</t>
  </si>
  <si>
    <t>213450</t>
  </si>
  <si>
    <t>213440</t>
  </si>
  <si>
    <t>213439</t>
  </si>
  <si>
    <t>213490</t>
  </si>
  <si>
    <t>213492</t>
  </si>
  <si>
    <t>213444</t>
  </si>
  <si>
    <t>213448</t>
  </si>
  <si>
    <t>213436</t>
  </si>
  <si>
    <t>213474</t>
  </si>
  <si>
    <t>213457</t>
  </si>
  <si>
    <t>297397</t>
  </si>
  <si>
    <t>213476</t>
  </si>
  <si>
    <t>213438</t>
  </si>
  <si>
    <t>213446</t>
  </si>
  <si>
    <t>213442</t>
  </si>
  <si>
    <t>213508</t>
  </si>
  <si>
    <t>213517</t>
  </si>
  <si>
    <t>213522</t>
  </si>
  <si>
    <t>213512</t>
  </si>
  <si>
    <t>213542</t>
  </si>
  <si>
    <t>213537</t>
  </si>
  <si>
    <t>994403</t>
  </si>
  <si>
    <t>213577</t>
  </si>
  <si>
    <t>213572</t>
  </si>
  <si>
    <t>176437</t>
  </si>
  <si>
    <t>213564</t>
  </si>
  <si>
    <t>213562</t>
  </si>
  <si>
    <t>213511</t>
  </si>
  <si>
    <t>213510</t>
  </si>
  <si>
    <t>051593</t>
  </si>
  <si>
    <t>213567</t>
  </si>
  <si>
    <t>213594</t>
  </si>
  <si>
    <t>213531</t>
  </si>
  <si>
    <t>213532</t>
  </si>
  <si>
    <t>213558</t>
  </si>
  <si>
    <t>213569</t>
  </si>
  <si>
    <t>213514</t>
  </si>
  <si>
    <t>213515</t>
  </si>
  <si>
    <t>213591</t>
  </si>
  <si>
    <t>213593</t>
  </si>
  <si>
    <t>258024</t>
  </si>
  <si>
    <t>213566</t>
  </si>
  <si>
    <t>213565</t>
  </si>
  <si>
    <t>869033</t>
  </si>
  <si>
    <t>213580</t>
  </si>
  <si>
    <t>213596</t>
  </si>
  <si>
    <t>213595</t>
  </si>
  <si>
    <t>213597</t>
  </si>
  <si>
    <t>213598</t>
  </si>
  <si>
    <t>213633</t>
  </si>
  <si>
    <t>213351</t>
  </si>
  <si>
    <t>213350</t>
  </si>
  <si>
    <t>213611</t>
  </si>
  <si>
    <t>213644</t>
  </si>
  <si>
    <t>213651</t>
  </si>
  <si>
    <t>213650</t>
  </si>
  <si>
    <t>213656</t>
  </si>
  <si>
    <t>12284X</t>
  </si>
  <si>
    <t>938010</t>
  </si>
  <si>
    <t>213622</t>
  </si>
  <si>
    <t>213672</t>
  </si>
  <si>
    <t>562270</t>
  </si>
  <si>
    <t>213673</t>
  </si>
  <si>
    <t>301037</t>
  </si>
  <si>
    <t>213666</t>
  </si>
  <si>
    <t>213662</t>
  </si>
  <si>
    <t>277097</t>
  </si>
  <si>
    <t>213661</t>
  </si>
  <si>
    <t>AA</t>
  </si>
  <si>
    <t>811002</t>
  </si>
  <si>
    <t>213681</t>
  </si>
  <si>
    <t>213680</t>
  </si>
  <si>
    <t>056016</t>
  </si>
  <si>
    <t>213674</t>
  </si>
  <si>
    <t>213675</t>
  </si>
  <si>
    <t>213676</t>
  </si>
  <si>
    <t>213685</t>
  </si>
  <si>
    <t>213655</t>
  </si>
  <si>
    <t>213691</t>
  </si>
  <si>
    <t>213690</t>
  </si>
  <si>
    <t>213607</t>
  </si>
  <si>
    <t>213608</t>
  </si>
  <si>
    <t>213707</t>
  </si>
  <si>
    <t>878035</t>
  </si>
  <si>
    <t>213700</t>
  </si>
  <si>
    <t>213699</t>
  </si>
  <si>
    <t>213698</t>
  </si>
  <si>
    <t>213697</t>
  </si>
  <si>
    <t>213695</t>
  </si>
  <si>
    <t>213647</t>
  </si>
  <si>
    <t>213646</t>
  </si>
  <si>
    <t>213704</t>
  </si>
  <si>
    <t>213712</t>
  </si>
  <si>
    <t>213711</t>
  </si>
  <si>
    <t>213702</t>
  </si>
  <si>
    <t>213753</t>
  </si>
  <si>
    <t>213755</t>
  </si>
  <si>
    <t>213760</t>
  </si>
  <si>
    <t>213718</t>
  </si>
  <si>
    <t>213719</t>
  </si>
  <si>
    <t>213730</t>
  </si>
  <si>
    <t>213731</t>
  </si>
  <si>
    <t>213746</t>
  </si>
  <si>
    <t>213748</t>
  </si>
  <si>
    <t>213747</t>
  </si>
  <si>
    <t>213727</t>
  </si>
  <si>
    <t>213734</t>
  </si>
  <si>
    <t>213739</t>
  </si>
  <si>
    <t>213738</t>
  </si>
  <si>
    <t>213715</t>
  </si>
  <si>
    <t>213714</t>
  </si>
  <si>
    <t>213728</t>
  </si>
  <si>
    <t>213737</t>
  </si>
  <si>
    <t>213736</t>
  </si>
  <si>
    <t>213721</t>
  </si>
  <si>
    <t>213722</t>
  </si>
  <si>
    <t>213799</t>
  </si>
  <si>
    <t>213716</t>
  </si>
  <si>
    <t>213717</t>
  </si>
  <si>
    <t>213777</t>
  </si>
  <si>
    <t>213776</t>
  </si>
  <si>
    <t>213778</t>
  </si>
  <si>
    <t>213765</t>
  </si>
  <si>
    <t>213766</t>
  </si>
  <si>
    <t>213767</t>
  </si>
  <si>
    <t>213771</t>
  </si>
  <si>
    <t>213787</t>
  </si>
  <si>
    <t>213786</t>
  </si>
  <si>
    <t>213783</t>
  </si>
  <si>
    <t>213808</t>
  </si>
  <si>
    <t>213791</t>
  </si>
  <si>
    <t>213814</t>
  </si>
  <si>
    <t>213815</t>
  </si>
  <si>
    <t>213820</t>
  </si>
  <si>
    <t>778088</t>
  </si>
  <si>
    <t>213823</t>
  </si>
  <si>
    <t>213804</t>
  </si>
  <si>
    <t>213805</t>
  </si>
  <si>
    <t>213816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</si>
</sst>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0.000"/>
    <numFmt numFmtId="166" formatCode="m/d/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Calibri"/>
      <family val="2"/>
      <scheme val="minor"/>
    </font>
    <font>
      <sz val="10"/>
      <name val="MS Sans Serif"/>
    </font>
    <font>
      <b/>
      <sz val="10"/>
      <name val="MS Sans Serif"/>
      <family val="2"/>
    </font>
    <font>
      <sz val="10"/>
      <color indexed="10"/>
      <name val="MS Sans Serif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11" fillId="0" borderId="0"/>
  </cellStyleXfs>
  <cellXfs count="75">
    <xf numFmtId="0" fontId="0" fillId="0" borderId="0" xfId="0"/>
    <xf numFmtId="14" fontId="0" fillId="0" borderId="0" xfId="0" applyNumberFormat="1" applyAlignment="1" applyProtection="1">
      <alignment vertical="center"/>
    </xf>
    <xf numFmtId="2" fontId="0" fillId="0" borderId="0" xfId="0" applyNumberFormat="1"/>
    <xf numFmtId="0" fontId="4" fillId="2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3" fillId="0" borderId="0" xfId="0" applyFont="1"/>
    <xf numFmtId="0" fontId="0" fillId="0" borderId="0" xfId="0" applyNumberFormat="1"/>
    <xf numFmtId="1" fontId="3" fillId="0" borderId="0" xfId="0" applyNumberFormat="1" applyFont="1"/>
    <xf numFmtId="1" fontId="0" fillId="0" borderId="0" xfId="0" applyNumberFormat="1"/>
    <xf numFmtId="0" fontId="0" fillId="2" borderId="0" xfId="0" applyFill="1"/>
    <xf numFmtId="0" fontId="3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2" borderId="0" xfId="0" applyFont="1" applyFill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2" fontId="3" fillId="2" borderId="0" xfId="0" applyNumberFormat="1" applyFont="1" applyFill="1" applyAlignment="1">
      <alignment horizontal="righ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4" fontId="3" fillId="2" borderId="0" xfId="0" applyNumberFormat="1" applyFont="1" applyFill="1"/>
    <xf numFmtId="0" fontId="0" fillId="3" borderId="0" xfId="0" applyFill="1"/>
    <xf numFmtId="0" fontId="7" fillId="3" borderId="0" xfId="0" applyFont="1" applyFill="1"/>
    <xf numFmtId="0" fontId="7" fillId="3" borderId="0" xfId="0" applyFont="1" applyFill="1" applyAlignment="1">
      <alignment horizontal="center"/>
    </xf>
    <xf numFmtId="44" fontId="0" fillId="3" borderId="0" xfId="1" applyFont="1" applyFill="1"/>
    <xf numFmtId="0" fontId="0" fillId="3" borderId="0" xfId="0" quotePrefix="1" applyNumberFormat="1" applyFill="1"/>
    <xf numFmtId="44" fontId="0" fillId="3" borderId="0" xfId="1" quotePrefix="1" applyFont="1" applyFill="1"/>
    <xf numFmtId="0" fontId="7" fillId="3" borderId="0" xfId="0" applyNumberFormat="1" applyFont="1" applyFill="1" applyAlignment="1">
      <alignment horizontal="center"/>
    </xf>
    <xf numFmtId="0" fontId="7" fillId="3" borderId="0" xfId="0" quotePrefix="1" applyNumberFormat="1" applyFont="1" applyFill="1"/>
    <xf numFmtId="44" fontId="7" fillId="3" borderId="0" xfId="1" quotePrefix="1" applyFont="1" applyFill="1"/>
    <xf numFmtId="0" fontId="8" fillId="3" borderId="0" xfId="0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4" fillId="0" borderId="0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0" fontId="13" fillId="5" borderId="0" xfId="0" quotePrefix="1" applyNumberFormat="1" applyFont="1" applyFill="1"/>
    <xf numFmtId="165" fontId="0" fillId="0" borderId="0" xfId="0" applyNumberFormat="1"/>
    <xf numFmtId="0" fontId="13" fillId="5" borderId="0" xfId="0" applyFont="1" applyFill="1"/>
    <xf numFmtId="0" fontId="12" fillId="0" borderId="0" xfId="0" applyFont="1"/>
    <xf numFmtId="165" fontId="0" fillId="0" borderId="0" xfId="0" applyNumberFormat="1" applyAlignment="1"/>
    <xf numFmtId="0" fontId="3" fillId="6" borderId="0" xfId="0" applyFont="1" applyFill="1"/>
    <xf numFmtId="0" fontId="10" fillId="6" borderId="0" xfId="0" applyFont="1" applyFill="1"/>
    <xf numFmtId="164" fontId="10" fillId="6" borderId="0" xfId="0" quotePrefix="1" applyNumberFormat="1" applyFont="1" applyFill="1"/>
    <xf numFmtId="0" fontId="10" fillId="6" borderId="0" xfId="0" quotePrefix="1" applyNumberFormat="1" applyFont="1" applyFill="1"/>
    <xf numFmtId="49" fontId="10" fillId="6" borderId="0" xfId="0" quotePrefix="1" applyNumberFormat="1" applyFont="1" applyFill="1" applyAlignment="1">
      <alignment horizontal="left"/>
    </xf>
    <xf numFmtId="0" fontId="0" fillId="6" borderId="0" xfId="0" applyFill="1"/>
    <xf numFmtId="2" fontId="0" fillId="6" borderId="0" xfId="0" applyNumberFormat="1" applyFill="1"/>
    <xf numFmtId="14" fontId="0" fillId="6" borderId="0" xfId="0" applyNumberFormat="1" applyFill="1"/>
    <xf numFmtId="2" fontId="9" fillId="3" borderId="0" xfId="0" applyNumberFormat="1" applyFont="1" applyFill="1"/>
    <xf numFmtId="0" fontId="7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quotePrefix="1" applyNumberFormat="1" applyFont="1" applyAlignment="1">
      <alignment horizontal="center"/>
    </xf>
    <xf numFmtId="166" fontId="7" fillId="0" borderId="0" xfId="0" quotePrefix="1" applyNumberFormat="1" applyFont="1" applyAlignment="1">
      <alignment horizontal="center"/>
    </xf>
    <xf numFmtId="44" fontId="7" fillId="0" borderId="0" xfId="1" quotePrefix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quotePrefix="1" applyFont="1" applyAlignment="1">
      <alignment horizontal="center"/>
    </xf>
  </cellXfs>
  <cellStyles count="4">
    <cellStyle name="Currency" xfId="1" builtinId="4"/>
    <cellStyle name="Normal" xfId="0" builtinId="0"/>
    <cellStyle name="Normal 2" xfId="2" xr:uid="{94926B23-C832-46B9-83C3-25BA6926DAC2}"/>
    <cellStyle name="Normal 3" xfId="3" xr:uid="{CA528A07-FAA0-45F0-A88D-F5F648D4B8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Digit</a:t>
            </a:r>
            <a:r>
              <a:rPr lang="en-US" baseline="0"/>
              <a:t>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'Sample Basic Digit Test'!$C$1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'Sample Basic Digit Test'!$C$2:$C$10</c:f>
              <c:numCache>
                <c:formatCode>0.000</c:formatCode>
                <c:ptCount val="9"/>
                <c:pt idx="0">
                  <c:v>0.30882352941176472</c:v>
                </c:pt>
                <c:pt idx="1">
                  <c:v>0.15441176470588236</c:v>
                </c:pt>
                <c:pt idx="2">
                  <c:v>0.11029411764705882</c:v>
                </c:pt>
                <c:pt idx="3">
                  <c:v>0.10294117647058823</c:v>
                </c:pt>
                <c:pt idx="4">
                  <c:v>8.0882352941176475E-2</c:v>
                </c:pt>
                <c:pt idx="5">
                  <c:v>5.8823529411764705E-2</c:v>
                </c:pt>
                <c:pt idx="6">
                  <c:v>3.6764705882352942E-2</c:v>
                </c:pt>
                <c:pt idx="7">
                  <c:v>7.3529411764705885E-2</c:v>
                </c:pt>
                <c:pt idx="8">
                  <c:v>7.3529411764705885E-2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6-4933-8F00-CBAC6699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101552"/>
        <c:axId val="271639728"/>
      </c:barChart>
      <c:lineChart>
        <c:grouping val="standard"/>
        <c:varyColors val="0"/>
        <c:ser>
          <c:idx val="1"/>
          <c:order val="1"/>
          <c:tx>
            <c:strRef>
              <c:f>'Sample Basic Digit Test'!$D$1</c:f>
              <c:strCache>
                <c:ptCount val="1"/>
                <c:pt idx="0">
                  <c:v>Benford's Law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'Sample Basic Digit Test'!$D$2:$D$10</c:f>
              <c:numCache>
                <c:formatCode>0.000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0.12493873660829996</c:v>
                </c:pt>
                <c:pt idx="3">
                  <c:v>9.6910013008056461E-2</c:v>
                </c:pt>
                <c:pt idx="4">
                  <c:v>7.9181246047624776E-2</c:v>
                </c:pt>
                <c:pt idx="5">
                  <c:v>6.6946789630613179E-2</c:v>
                </c:pt>
                <c:pt idx="6">
                  <c:v>5.7991946977686726E-2</c:v>
                </c:pt>
                <c:pt idx="7">
                  <c:v>5.1152522447381332E-2</c:v>
                </c:pt>
                <c:pt idx="8">
                  <c:v>4.5757490560675129E-2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6-4933-8F00-CBAC6699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101552"/>
        <c:axId val="271639728"/>
      </c:lineChart>
      <c:catAx>
        <c:axId val="76910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39728"/>
        <c:crosses val="autoZero"/>
        <c:auto val="1"/>
        <c:lblAlgn val="ctr"/>
        <c:lblOffset val="100"/>
        <c:noMultiLvlLbl val="0"/>
      </c:catAx>
      <c:valAx>
        <c:axId val="2716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0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Digit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'Sample Basic Digit Test'!$C$12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'Sample Basic Digit Test'!$C$13:$C$22</c:f>
              <c:numCache>
                <c:formatCode>0.000</c:formatCode>
                <c:ptCount val="10"/>
                <c:pt idx="0">
                  <c:v>0.11029411764705882</c:v>
                </c:pt>
                <c:pt idx="1">
                  <c:v>0.13235294117647059</c:v>
                </c:pt>
                <c:pt idx="2">
                  <c:v>0.11029411764705882</c:v>
                </c:pt>
                <c:pt idx="3">
                  <c:v>0.10294117647058823</c:v>
                </c:pt>
                <c:pt idx="4">
                  <c:v>0.11764705882352941</c:v>
                </c:pt>
                <c:pt idx="5">
                  <c:v>0.14705882352941177</c:v>
                </c:pt>
                <c:pt idx="6">
                  <c:v>6.6176470588235295E-2</c:v>
                </c:pt>
                <c:pt idx="7">
                  <c:v>7.3529411764705885E-2</c:v>
                </c:pt>
                <c:pt idx="8">
                  <c:v>8.0882352941176475E-2</c:v>
                </c:pt>
                <c:pt idx="9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5-404F-A16E-E4B1C4D53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840080"/>
        <c:axId val="839205904"/>
      </c:barChart>
      <c:lineChart>
        <c:grouping val="standard"/>
        <c:varyColors val="0"/>
        <c:ser>
          <c:idx val="1"/>
          <c:order val="1"/>
          <c:tx>
            <c:strRef>
              <c:f>'Sample Basic Digit Test'!$D$12</c:f>
              <c:strCache>
                <c:ptCount val="1"/>
                <c:pt idx="0">
                  <c:v>Benford's Law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'Sample Basic Digit Test'!$D$13:$D$22</c:f>
              <c:numCache>
                <c:formatCode>0.000</c:formatCode>
                <c:ptCount val="10"/>
                <c:pt idx="0">
                  <c:v>0.11967999999999999</c:v>
                </c:pt>
                <c:pt idx="1">
                  <c:v>0.11389000000000001</c:v>
                </c:pt>
                <c:pt idx="2">
                  <c:v>0.10882</c:v>
                </c:pt>
                <c:pt idx="3">
                  <c:v>0.10433000000000001</c:v>
                </c:pt>
                <c:pt idx="4">
                  <c:v>0.10031</c:v>
                </c:pt>
                <c:pt idx="5">
                  <c:v>9.6680000000000002E-2</c:v>
                </c:pt>
                <c:pt idx="6">
                  <c:v>9.3369999999999995E-2</c:v>
                </c:pt>
                <c:pt idx="7">
                  <c:v>9.035E-2</c:v>
                </c:pt>
                <c:pt idx="8">
                  <c:v>8.7569999999999995E-2</c:v>
                </c:pt>
                <c:pt idx="9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5-404F-A16E-E4B1C4D53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840080"/>
        <c:axId val="839205904"/>
      </c:lineChart>
      <c:catAx>
        <c:axId val="99584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05904"/>
        <c:crosses val="autoZero"/>
        <c:auto val="1"/>
        <c:lblAlgn val="ctr"/>
        <c:lblOffset val="100"/>
        <c:noMultiLvlLbl val="0"/>
      </c:catAx>
      <c:valAx>
        <c:axId val="8392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4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 Digit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'Sample Basic Digit Test'!$J$1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'Sample Basic Digit Test'!$J$2:$J$91</c:f>
              <c:numCache>
                <c:formatCode>0.000</c:formatCode>
                <c:ptCount val="90"/>
                <c:pt idx="0">
                  <c:v>4.4117647058823532E-2</c:v>
                </c:pt>
                <c:pt idx="1">
                  <c:v>3.6764705882352942E-2</c:v>
                </c:pt>
                <c:pt idx="2">
                  <c:v>3.6764705882352942E-2</c:v>
                </c:pt>
                <c:pt idx="3">
                  <c:v>3.6764705882352942E-2</c:v>
                </c:pt>
                <c:pt idx="4">
                  <c:v>3.6764705882352942E-2</c:v>
                </c:pt>
                <c:pt idx="5">
                  <c:v>4.4117647058823532E-2</c:v>
                </c:pt>
                <c:pt idx="6">
                  <c:v>2.2058823529411766E-2</c:v>
                </c:pt>
                <c:pt idx="7">
                  <c:v>2.9411764705882353E-2</c:v>
                </c:pt>
                <c:pt idx="8">
                  <c:v>2.2058823529411766E-2</c:v>
                </c:pt>
                <c:pt idx="9">
                  <c:v>0</c:v>
                </c:pt>
                <c:pt idx="10">
                  <c:v>2.2058823529411766E-2</c:v>
                </c:pt>
                <c:pt idx="11">
                  <c:v>3.6764705882352942E-2</c:v>
                </c:pt>
                <c:pt idx="12">
                  <c:v>1.4705882352941176E-2</c:v>
                </c:pt>
                <c:pt idx="13">
                  <c:v>7.3529411764705881E-3</c:v>
                </c:pt>
                <c:pt idx="14">
                  <c:v>2.2058823529411766E-2</c:v>
                </c:pt>
                <c:pt idx="15">
                  <c:v>7.3529411764705881E-3</c:v>
                </c:pt>
                <c:pt idx="16">
                  <c:v>0</c:v>
                </c:pt>
                <c:pt idx="17">
                  <c:v>1.4705882352941176E-2</c:v>
                </c:pt>
                <c:pt idx="18">
                  <c:v>2.2058823529411766E-2</c:v>
                </c:pt>
                <c:pt idx="19">
                  <c:v>7.3529411764705881E-3</c:v>
                </c:pt>
                <c:pt idx="20">
                  <c:v>7.3529411764705881E-3</c:v>
                </c:pt>
                <c:pt idx="21">
                  <c:v>0</c:v>
                </c:pt>
                <c:pt idx="22">
                  <c:v>2.9411764705882353E-2</c:v>
                </c:pt>
                <c:pt idx="23">
                  <c:v>7.3529411764705881E-3</c:v>
                </c:pt>
                <c:pt idx="24">
                  <c:v>7.3529411764705881E-3</c:v>
                </c:pt>
                <c:pt idx="25">
                  <c:v>2.2058823529411766E-2</c:v>
                </c:pt>
                <c:pt idx="26">
                  <c:v>1.4705882352941176E-2</c:v>
                </c:pt>
                <c:pt idx="27">
                  <c:v>0</c:v>
                </c:pt>
                <c:pt idx="28">
                  <c:v>0</c:v>
                </c:pt>
                <c:pt idx="29">
                  <c:v>2.2058823529411766E-2</c:v>
                </c:pt>
                <c:pt idx="30">
                  <c:v>7.3529411764705881E-3</c:v>
                </c:pt>
                <c:pt idx="31">
                  <c:v>2.2058823529411766E-2</c:v>
                </c:pt>
                <c:pt idx="32">
                  <c:v>0</c:v>
                </c:pt>
                <c:pt idx="33">
                  <c:v>1.4705882352941176E-2</c:v>
                </c:pt>
                <c:pt idx="34">
                  <c:v>1.4705882352941176E-2</c:v>
                </c:pt>
                <c:pt idx="35">
                  <c:v>1.4705882352941176E-2</c:v>
                </c:pt>
                <c:pt idx="36">
                  <c:v>1.4705882352941176E-2</c:v>
                </c:pt>
                <c:pt idx="37">
                  <c:v>0</c:v>
                </c:pt>
                <c:pt idx="38">
                  <c:v>0</c:v>
                </c:pt>
                <c:pt idx="39">
                  <c:v>1.4705882352941176E-2</c:v>
                </c:pt>
                <c:pt idx="40">
                  <c:v>7.3529411764705881E-3</c:v>
                </c:pt>
                <c:pt idx="41">
                  <c:v>7.3529411764705881E-3</c:v>
                </c:pt>
                <c:pt idx="42">
                  <c:v>7.3529411764705881E-3</c:v>
                </c:pt>
                <c:pt idx="43">
                  <c:v>7.3529411764705881E-3</c:v>
                </c:pt>
                <c:pt idx="44">
                  <c:v>7.3529411764705881E-3</c:v>
                </c:pt>
                <c:pt idx="45">
                  <c:v>1.4705882352941176E-2</c:v>
                </c:pt>
                <c:pt idx="46">
                  <c:v>0</c:v>
                </c:pt>
                <c:pt idx="47">
                  <c:v>1.4705882352941176E-2</c:v>
                </c:pt>
                <c:pt idx="48">
                  <c:v>1.4705882352941176E-2</c:v>
                </c:pt>
                <c:pt idx="49">
                  <c:v>0</c:v>
                </c:pt>
                <c:pt idx="50">
                  <c:v>1.4705882352941176E-2</c:v>
                </c:pt>
                <c:pt idx="51">
                  <c:v>0</c:v>
                </c:pt>
                <c:pt idx="52">
                  <c:v>7.3529411764705881E-3</c:v>
                </c:pt>
                <c:pt idx="53">
                  <c:v>7.3529411764705881E-3</c:v>
                </c:pt>
                <c:pt idx="54">
                  <c:v>7.3529411764705881E-3</c:v>
                </c:pt>
                <c:pt idx="55">
                  <c:v>1.4705882352941176E-2</c:v>
                </c:pt>
                <c:pt idx="56">
                  <c:v>0</c:v>
                </c:pt>
                <c:pt idx="57">
                  <c:v>7.3529411764705881E-3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1.4705882352941176E-2</c:v>
                </c:pt>
                <c:pt idx="62">
                  <c:v>0</c:v>
                </c:pt>
                <c:pt idx="63">
                  <c:v>7.3529411764705881E-3</c:v>
                </c:pt>
                <c:pt idx="64">
                  <c:v>0</c:v>
                </c:pt>
                <c:pt idx="65">
                  <c:v>0</c:v>
                </c:pt>
                <c:pt idx="66">
                  <c:v>1.4705882352941176E-2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7.3529411764705881E-3</c:v>
                </c:pt>
                <c:pt idx="71">
                  <c:v>7.3529411764705881E-3</c:v>
                </c:pt>
                <c:pt idx="72">
                  <c:v>1.4705882352941176E-2</c:v>
                </c:pt>
                <c:pt idx="73">
                  <c:v>7.3529411764705881E-3</c:v>
                </c:pt>
                <c:pt idx="74">
                  <c:v>1.4705882352941176E-2</c:v>
                </c:pt>
                <c:pt idx="75">
                  <c:v>7.3529411764705881E-3</c:v>
                </c:pt>
                <c:pt idx="76">
                  <c:v>0</c:v>
                </c:pt>
                <c:pt idx="77">
                  <c:v>0</c:v>
                </c:pt>
                <c:pt idx="78">
                  <c:v>7.3529411764705881E-3</c:v>
                </c:pt>
                <c:pt idx="79">
                  <c:v>7.3529411764705881E-3</c:v>
                </c:pt>
                <c:pt idx="80">
                  <c:v>0</c:v>
                </c:pt>
                <c:pt idx="81">
                  <c:v>7.3529411764705881E-3</c:v>
                </c:pt>
                <c:pt idx="82">
                  <c:v>0</c:v>
                </c:pt>
                <c:pt idx="83">
                  <c:v>7.3529411764705881E-3</c:v>
                </c:pt>
                <c:pt idx="84">
                  <c:v>7.3529411764705881E-3</c:v>
                </c:pt>
                <c:pt idx="85">
                  <c:v>2.2058823529411766E-2</c:v>
                </c:pt>
                <c:pt idx="86">
                  <c:v>0</c:v>
                </c:pt>
                <c:pt idx="87">
                  <c:v>7.3529411764705881E-3</c:v>
                </c:pt>
                <c:pt idx="88">
                  <c:v>1.4705882352941176E-2</c:v>
                </c:pt>
                <c:pt idx="89">
                  <c:v>7.3529411764705881E-3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F-48D9-8EE1-253662D3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9991440"/>
        <c:axId val="1004962112"/>
      </c:barChart>
      <c:lineChart>
        <c:grouping val="standard"/>
        <c:varyColors val="0"/>
        <c:ser>
          <c:idx val="1"/>
          <c:order val="1"/>
          <c:tx>
            <c:strRef>
              <c:f>'Sample Basic Digit Test'!$K$1</c:f>
              <c:strCache>
                <c:ptCount val="1"/>
                <c:pt idx="0">
                  <c:v>Benford's Law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'Sample Basic Digit Test'!$K$2:$K$91</c:f>
              <c:numCache>
                <c:formatCode>0.000</c:formatCode>
                <c:ptCount val="90"/>
                <c:pt idx="0">
                  <c:v>4.139268515822514E-2</c:v>
                </c:pt>
                <c:pt idx="1">
                  <c:v>3.7788560889399747E-2</c:v>
                </c:pt>
                <c:pt idx="2">
                  <c:v>3.4762106259211834E-2</c:v>
                </c:pt>
                <c:pt idx="3">
                  <c:v>3.2184683371401235E-2</c:v>
                </c:pt>
                <c:pt idx="4">
                  <c:v>2.9963223377443393E-2</c:v>
                </c:pt>
                <c:pt idx="5">
                  <c:v>2.8028723600243444E-2</c:v>
                </c:pt>
                <c:pt idx="6">
                  <c:v>2.6328938722349093E-2</c:v>
                </c:pt>
                <c:pt idx="7">
                  <c:v>2.4823583725032128E-2</c:v>
                </c:pt>
                <c:pt idx="8">
                  <c:v>2.3481095849522848E-2</c:v>
                </c:pt>
                <c:pt idx="9">
                  <c:v>2.2276394711152392E-2</c:v>
                </c:pt>
                <c:pt idx="10">
                  <c:v>2.118929906993805E-2</c:v>
                </c:pt>
                <c:pt idx="11">
                  <c:v>2.0203386088286868E-2</c:v>
                </c:pt>
                <c:pt idx="12">
                  <c:v>1.930515519538667E-2</c:v>
                </c:pt>
                <c:pt idx="13">
                  <c:v>1.8483405694013078E-2</c:v>
                </c:pt>
                <c:pt idx="14">
                  <c:v>1.7728766960431797E-2</c:v>
                </c:pt>
                <c:pt idx="15">
                  <c:v>1.7033339298780259E-2</c:v>
                </c:pt>
                <c:pt idx="16">
                  <c:v>1.6390416188169388E-2</c:v>
                </c:pt>
                <c:pt idx="17">
                  <c:v>1.5794267183231847E-2</c:v>
                </c:pt>
                <c:pt idx="18">
                  <c:v>1.5239966556736873E-2</c:v>
                </c:pt>
                <c:pt idx="19">
                  <c:v>1.4723256820706299E-2</c:v>
                </c:pt>
                <c:pt idx="20">
                  <c:v>1.4240439114610259E-2</c:v>
                </c:pt>
                <c:pt idx="21">
                  <c:v>1.3788284485633406E-2</c:v>
                </c:pt>
                <c:pt idx="22">
                  <c:v>1.3363961557981474E-2</c:v>
                </c:pt>
                <c:pt idx="23">
                  <c:v>1.2964977164367619E-2</c:v>
                </c:pt>
                <c:pt idx="24">
                  <c:v>1.2589127308020531E-2</c:v>
                </c:pt>
                <c:pt idx="25">
                  <c:v>1.2234456417011597E-2</c:v>
                </c:pt>
                <c:pt idx="26">
                  <c:v>1.1899223299707717E-2</c:v>
                </c:pt>
                <c:pt idx="27">
                  <c:v>1.1581872549815131E-2</c:v>
                </c:pt>
                <c:pt idx="28">
                  <c:v>1.1281010409688985E-2</c:v>
                </c:pt>
                <c:pt idx="29">
                  <c:v>1.0995384301463185E-2</c:v>
                </c:pt>
                <c:pt idx="30">
                  <c:v>1.0723865391773169E-2</c:v>
                </c:pt>
                <c:pt idx="31">
                  <c:v>1.0465433678165104E-2</c:v>
                </c:pt>
                <c:pt idx="32">
                  <c:v>1.0219165181685863E-2</c:v>
                </c:pt>
                <c:pt idx="33">
                  <c:v>9.9842209066010046E-3</c:v>
                </c:pt>
                <c:pt idx="34">
                  <c:v>9.7598372891563034E-3</c:v>
                </c:pt>
                <c:pt idx="35">
                  <c:v>9.5453179062303661E-3</c:v>
                </c:pt>
                <c:pt idx="36">
                  <c:v>9.3400262541434298E-3</c:v>
                </c:pt>
                <c:pt idx="37">
                  <c:v>9.1433794398696477E-3</c:v>
                </c:pt>
                <c:pt idx="38">
                  <c:v>8.9548426529264535E-3</c:v>
                </c:pt>
                <c:pt idx="39">
                  <c:v>8.773924307505121E-3</c:v>
                </c:pt>
                <c:pt idx="40">
                  <c:v>8.6001717619175189E-3</c:v>
                </c:pt>
                <c:pt idx="41">
                  <c:v>8.4331675368629622E-3</c:v>
                </c:pt>
                <c:pt idx="42">
                  <c:v>8.2725259659897077E-3</c:v>
                </c:pt>
                <c:pt idx="43">
                  <c:v>8.11789022217968E-3</c:v>
                </c:pt>
                <c:pt idx="44">
                  <c:v>7.9689296712752711E-3</c:v>
                </c:pt>
                <c:pt idx="45">
                  <c:v>7.825337511956576E-3</c:v>
                </c:pt>
                <c:pt idx="46">
                  <c:v>7.6868286662910013E-3</c:v>
                </c:pt>
                <c:pt idx="47">
                  <c:v>7.5531378904458712E-3</c:v>
                </c:pt>
                <c:pt idx="48">
                  <c:v>7.4240180792068955E-3</c:v>
                </c:pt>
                <c:pt idx="49">
                  <c:v>7.2992387414994031E-3</c:v>
                </c:pt>
                <c:pt idx="50">
                  <c:v>7.1785846271235076E-3</c:v>
                </c:pt>
                <c:pt idx="51">
                  <c:v>7.0618544874867517E-3</c:v>
                </c:pt>
                <c:pt idx="52">
                  <c:v>6.9488599553277908E-3</c:v>
                </c:pt>
                <c:pt idx="53">
                  <c:v>6.8394245303053935E-3</c:v>
                </c:pt>
                <c:pt idx="54">
                  <c:v>6.7333826589683898E-3</c:v>
                </c:pt>
                <c:pt idx="55">
                  <c:v>6.6305788990133063E-3</c:v>
                </c:pt>
                <c:pt idx="56">
                  <c:v>6.5308671589576761E-3</c:v>
                </c:pt>
                <c:pt idx="57">
                  <c:v>6.4341100054099432E-3</c:v>
                </c:pt>
                <c:pt idx="58">
                  <c:v>6.3401780310188283E-3</c:v>
                </c:pt>
                <c:pt idx="59">
                  <c:v>6.248949277001703E-3</c:v>
                </c:pt>
                <c:pt idx="60">
                  <c:v>6.160308704818318E-3</c:v>
                </c:pt>
                <c:pt idx="61">
                  <c:v>6.0741477121932785E-3</c:v>
                </c:pt>
                <c:pt idx="62">
                  <c:v>5.9903636891873724E-3</c:v>
                </c:pt>
                <c:pt idx="63">
                  <c:v>5.908859610520345E-3</c:v>
                </c:pt>
                <c:pt idx="64">
                  <c:v>5.8295436607238571E-3</c:v>
                </c:pt>
                <c:pt idx="65">
                  <c:v>5.7523288890912738E-3</c:v>
                </c:pt>
                <c:pt idx="66">
                  <c:v>5.6771328916904729E-3</c:v>
                </c:pt>
                <c:pt idx="67">
                  <c:v>5.6038775179985123E-3</c:v>
                </c:pt>
                <c:pt idx="68">
                  <c:v>5.5324885999610274E-3</c:v>
                </c:pt>
                <c:pt idx="69">
                  <c:v>5.4628957015021573E-3</c:v>
                </c:pt>
                <c:pt idx="70">
                  <c:v>5.395031886706203E-3</c:v>
                </c:pt>
                <c:pt idx="71">
                  <c:v>5.3288335050669655E-3</c:v>
                </c:pt>
                <c:pt idx="72">
                  <c:v>5.2642399923572558E-3</c:v>
                </c:pt>
                <c:pt idx="73">
                  <c:v>5.2011936858076258E-3</c:v>
                </c:pt>
                <c:pt idx="74">
                  <c:v>5.1396396524110433E-3</c:v>
                </c:pt>
                <c:pt idx="75">
                  <c:v>5.0795255292750419E-3</c:v>
                </c:pt>
                <c:pt idx="76">
                  <c:v>5.0208013750507874E-3</c:v>
                </c:pt>
                <c:pt idx="77">
                  <c:v>4.9634195315502172E-3</c:v>
                </c:pt>
                <c:pt idx="78">
                  <c:v>4.90733449474412E-3</c:v>
                </c:pt>
                <c:pt idx="79">
                  <c:v>4.8525027944121835E-3</c:v>
                </c:pt>
                <c:pt idx="80">
                  <c:v>4.7988828817686624E-3</c:v>
                </c:pt>
                <c:pt idx="81">
                  <c:v>4.7464350244617037E-3</c:v>
                </c:pt>
                <c:pt idx="82">
                  <c:v>4.6951212083796712E-3</c:v>
                </c:pt>
                <c:pt idx="83">
                  <c:v>4.6449050457635366E-3</c:v>
                </c:pt>
                <c:pt idx="84">
                  <c:v>4.5957516891492745E-3</c:v>
                </c:pt>
                <c:pt idx="85">
                  <c:v>4.5476277507205953E-3</c:v>
                </c:pt>
                <c:pt idx="86">
                  <c:v>4.5005012266763345E-3</c:v>
                </c:pt>
                <c:pt idx="87">
                  <c:v>4.4543414262501191E-3</c:v>
                </c:pt>
                <c:pt idx="88">
                  <c:v>4.4091189050550206E-3</c:v>
                </c:pt>
                <c:pt idx="89">
                  <c:v>4.3648054024501004E-3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F-48D9-8EE1-253662D3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991440"/>
        <c:axId val="1004962112"/>
      </c:lineChart>
      <c:catAx>
        <c:axId val="94999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62112"/>
        <c:crosses val="autoZero"/>
        <c:auto val="1"/>
        <c:lblAlgn val="ctr"/>
        <c:lblOffset val="100"/>
        <c:noMultiLvlLbl val="0"/>
      </c:catAx>
      <c:valAx>
        <c:axId val="10049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601980</xdr:colOff>
      <xdr:row>0</xdr:row>
      <xdr:rowOff>160020</xdr:rowOff>
    </xdr:from>
    <xdr:to>
      <xdr:col>21</xdr:col>
      <xdr:colOff>312420</xdr:colOff>
      <xdr:row>13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6FCB6-E207-4C2D-A57A-61E830B27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579120</xdr:colOff>
      <xdr:row>13</xdr:row>
      <xdr:rowOff>167640</xdr:rowOff>
    </xdr:from>
    <xdr:to>
      <xdr:col>21</xdr:col>
      <xdr:colOff>297180</xdr:colOff>
      <xdr:row>25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A1B962-D8B9-4CD0-B113-8180E0797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563880</xdr:colOff>
      <xdr:row>26</xdr:row>
      <xdr:rowOff>167640</xdr:rowOff>
    </xdr:from>
    <xdr:to>
      <xdr:col>22</xdr:col>
      <xdr:colOff>259080</xdr:colOff>
      <xdr:row>41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90EE6D-2C6D-4CDC-BC6A-CEADB2E15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Pham" refreshedDate="43668.857045138888" createdVersion="6" refreshedVersion="6" minRefreshableVersion="3" recordCount="136" xr:uid="{11BE11A2-B169-4B40-B5E4-71948D3372BA}">
  <cacheSource type="worksheet">
    <worksheetSource ref="A1:E137" sheet="Pivot Table"/>
  </cacheSource>
  <cacheFields count="7">
    <cacheField name="RECORD" numFmtId="1">
      <sharedItems containsSemiMixedTypes="0" containsString="0" containsNumber="1" containsInteger="1" minValue="1" maxValue="136"/>
    </cacheField>
    <cacheField name="INVOICE_NO" numFmtId="0">
      <sharedItems/>
    </cacheField>
    <cacheField name="VENDOR_NO" numFmtId="0">
      <sharedItems count="37">
        <s v="1663"/>
        <s v="3808"/>
        <s v="2433"/>
        <s v="2130"/>
        <s v="3411"/>
        <s v="721"/>
        <s v="787"/>
        <s v="534"/>
        <s v="4913"/>
        <s v="1435"/>
        <s v="2636"/>
        <s v="4438"/>
        <s v="134"/>
        <s v="1837"/>
        <s v="2701"/>
        <s v="101"/>
        <s v="1922"/>
        <s v="1475"/>
        <s v="448"/>
        <s v="879"/>
        <s v="3136"/>
        <s v="25"/>
        <s v="1009"/>
        <s v="2248"/>
        <s v="2576"/>
        <s v="559"/>
        <s v="3928"/>
        <s v="2230"/>
        <s v="3373"/>
        <s v="720"/>
        <s v="2289"/>
        <s v="3864"/>
        <s v="4299"/>
        <s v="4090"/>
        <s v="1247"/>
        <s v="4599"/>
        <s v="3440"/>
      </sharedItems>
    </cacheField>
    <cacheField name="INVOICE_AMOUNT" numFmtId="2">
      <sharedItems containsSemiMixedTypes="0" containsString="0" containsNumber="1" minValue="-4037.04" maxValue="81744.77"/>
    </cacheField>
    <cacheField name="INVOICE_DATE" numFmtId="14">
      <sharedItems containsSemiMixedTypes="0" containsNonDate="0" containsDate="1" containsString="0" minDate="2018-11-07T00:00:00" maxDate="2019-03-31T00:00:00" count="74">
        <d v="2018-12-20T00:00:00"/>
        <d v="2018-12-29T00:00:00"/>
        <d v="2018-12-06T00:00:00"/>
        <d v="2018-11-13T00:00:00"/>
        <d v="2018-11-07T00:00:00"/>
        <d v="2018-11-24T00:00:00"/>
        <d v="2018-12-03T00:00:00"/>
        <d v="2018-11-08T00:00:00"/>
        <d v="2018-12-26T00:00:00"/>
        <d v="2019-01-02T00:00:00"/>
        <d v="2019-01-24T00:00:00"/>
        <d v="2019-01-15T00:00:00"/>
        <d v="2019-01-12T00:00:00"/>
        <d v="2019-01-06T00:00:00"/>
        <d v="2019-01-13T00:00:00"/>
        <d v="2019-01-10T00:00:00"/>
        <d v="2019-01-09T00:00:00"/>
        <d v="2019-01-26T00:00:00"/>
        <d v="2019-01-07T00:00:00"/>
        <d v="2019-01-17T00:00:00"/>
        <d v="2019-01-29T00:00:00"/>
        <d v="2019-01-03T00:00:00"/>
        <d v="2019-01-30T00:00:00"/>
        <d v="2019-01-14T00:00:00"/>
        <d v="2019-01-04T00:00:00"/>
        <d v="2019-01-28T00:00:00"/>
        <d v="2019-01-16T00:00:00"/>
        <d v="2019-01-11T00:00:00"/>
        <d v="2019-02-24T00:00:00"/>
        <d v="2019-03-02T00:00:00"/>
        <d v="2019-01-31T00:00:00"/>
        <d v="2019-02-12T00:00:00"/>
        <d v="2019-02-26T00:00:00"/>
        <d v="2019-02-03T00:00:00"/>
        <d v="2019-02-01T00:00:00"/>
        <d v="2019-02-16T00:00:00"/>
        <d v="2019-02-13T00:00:00"/>
        <d v="2019-02-11T00:00:00"/>
        <d v="2019-02-07T00:00:00"/>
        <d v="2019-02-17T00:00:00"/>
        <d v="2019-02-08T00:00:00"/>
        <d v="2019-02-06T00:00:00"/>
        <d v="2019-02-02T00:00:00"/>
        <d v="2019-02-04T00:00:00"/>
        <d v="2019-03-01T00:00:00"/>
        <d v="2019-02-27T00:00:00"/>
        <d v="2019-02-23T00:00:00"/>
        <d v="2019-03-20T00:00:00"/>
        <d v="2019-03-27T00:00:00"/>
        <d v="2019-03-10T00:00:00"/>
        <d v="2019-03-08T00:00:00"/>
        <d v="2019-03-28T00:00:00"/>
        <d v="2019-03-18T00:00:00"/>
        <d v="2019-03-03T00:00:00"/>
        <d v="2019-03-19T00:00:00"/>
        <d v="2019-03-07T00:00:00"/>
        <d v="2019-02-28T00:00:00"/>
        <d v="2019-03-12T00:00:00"/>
        <d v="2019-03-06T00:00:00"/>
        <d v="2019-03-09T00:00:00"/>
        <d v="2019-03-22T00:00:00"/>
        <d v="2019-03-23T00:00:00"/>
        <d v="2019-03-16T00:00:00"/>
        <d v="2019-03-14T00:00:00"/>
        <d v="2019-03-26T00:00:00"/>
        <d v="2019-03-05T00:00:00"/>
        <d v="2019-03-21T00:00:00"/>
        <d v="2019-03-04T00:00:00"/>
        <d v="2019-03-13T00:00:00"/>
        <d v="2019-03-29T00:00:00"/>
        <d v="2019-03-24T00:00:00"/>
        <d v="2019-03-30T00:00:00"/>
        <d v="2019-03-17T00:00:00"/>
        <d v="2019-03-25T00:00:00"/>
      </sharedItems>
      <fieldGroup par="6" base="4">
        <rangePr groupBy="months" startDate="2018-11-07T00:00:00" endDate="2019-03-31T00:00:00"/>
        <groupItems count="14">
          <s v="&lt;11/7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  <cacheField name="Quarters (INVOICE_DATE)" numFmtId="0" databaseField="0">
      <fieldGroup base="4">
        <rangePr groupBy="quarters" startDate="2018-11-07T00:00:00" endDate="2019-03-31T00:00:00"/>
        <groupItems count="6">
          <s v="&lt;11/7/2018"/>
          <s v="Qtr1"/>
          <s v="Qtr2"/>
          <s v="Qtr3"/>
          <s v="Qtr4"/>
          <s v="&gt;3/31/2019"/>
        </groupItems>
      </fieldGroup>
    </cacheField>
    <cacheField name="Years (INVOICE_DATE)" numFmtId="0" databaseField="0">
      <fieldGroup base="4">
        <rangePr groupBy="years" startDate="2018-11-07T00:00:00" endDate="2019-03-31T00:00:00"/>
        <groupItems count="4">
          <s v="&lt;11/7/2018"/>
          <s v="2018"/>
          <s v="2019"/>
          <s v="&gt;3/3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n v="1"/>
    <s v="8180759"/>
    <x v="0"/>
    <n v="840.89"/>
    <x v="0"/>
  </r>
  <r>
    <n v="2"/>
    <s v="7530122"/>
    <x v="1"/>
    <n v="9923.58"/>
    <x v="1"/>
  </r>
  <r>
    <n v="3"/>
    <s v="8567365"/>
    <x v="2"/>
    <n v="8432.7900000000009"/>
    <x v="2"/>
  </r>
  <r>
    <n v="4"/>
    <s v="8394759"/>
    <x v="0"/>
    <n v="9595.5400000000009"/>
    <x v="3"/>
  </r>
  <r>
    <n v="5"/>
    <s v="891345"/>
    <x v="3"/>
    <n v="11163.61"/>
    <x v="4"/>
  </r>
  <r>
    <n v="6"/>
    <s v="45947495"/>
    <x v="4"/>
    <n v="10091.84"/>
    <x v="5"/>
  </r>
  <r>
    <n v="7"/>
    <s v="8595165"/>
    <x v="2"/>
    <n v="4567.68"/>
    <x v="3"/>
  </r>
  <r>
    <n v="8"/>
    <s v="231961"/>
    <x v="5"/>
    <n v="320.88"/>
    <x v="6"/>
  </r>
  <r>
    <n v="9"/>
    <s v="8588065"/>
    <x v="2"/>
    <n v="432"/>
    <x v="7"/>
  </r>
  <r>
    <n v="10"/>
    <s v="40141495"/>
    <x v="4"/>
    <n v="29.31"/>
    <x v="8"/>
  </r>
  <r>
    <n v="11"/>
    <s v="915335"/>
    <x v="6"/>
    <n v="1837.91"/>
    <x v="9"/>
  </r>
  <r>
    <n v="12"/>
    <s v="20114587"/>
    <x v="7"/>
    <n v="212.52"/>
    <x v="10"/>
  </r>
  <r>
    <n v="13"/>
    <s v="5723084"/>
    <x v="8"/>
    <n v="-4037.04"/>
    <x v="11"/>
  </r>
  <r>
    <n v="14"/>
    <s v="24783587"/>
    <x v="7"/>
    <n v="5837.4"/>
    <x v="12"/>
  </r>
  <r>
    <n v="15"/>
    <s v="8815565"/>
    <x v="2"/>
    <n v="1218"/>
    <x v="13"/>
  </r>
  <r>
    <n v="16"/>
    <s v="28931543"/>
    <x v="9"/>
    <n v="1065.72"/>
    <x v="14"/>
  </r>
  <r>
    <n v="17"/>
    <s v="65082694"/>
    <x v="10"/>
    <n v="2077.8000000000002"/>
    <x v="15"/>
  </r>
  <r>
    <n v="18"/>
    <s v="968772"/>
    <x v="11"/>
    <n v="1405.95"/>
    <x v="16"/>
  </r>
  <r>
    <n v="19"/>
    <s v="71073"/>
    <x v="12"/>
    <n v="1527.59"/>
    <x v="17"/>
  </r>
  <r>
    <n v="20"/>
    <s v="811195"/>
    <x v="3"/>
    <n v="4470.25"/>
    <x v="18"/>
  </r>
  <r>
    <n v="21"/>
    <s v="1440522"/>
    <x v="13"/>
    <n v="16300.28"/>
    <x v="19"/>
  </r>
  <r>
    <n v="22"/>
    <s v="325562"/>
    <x v="14"/>
    <n v="3984.45"/>
    <x v="20"/>
  </r>
  <r>
    <n v="23"/>
    <s v="74841"/>
    <x v="12"/>
    <n v="32857.01"/>
    <x v="21"/>
  </r>
  <r>
    <n v="24"/>
    <s v="1760445"/>
    <x v="15"/>
    <n v="323.39999999999998"/>
    <x v="22"/>
  </r>
  <r>
    <n v="25"/>
    <s v="942725"/>
    <x v="6"/>
    <n v="986.58"/>
    <x v="10"/>
  </r>
  <r>
    <n v="26"/>
    <s v="8681159"/>
    <x v="0"/>
    <n v="1260.1400000000001"/>
    <x v="23"/>
  </r>
  <r>
    <n v="27"/>
    <s v="873209"/>
    <x v="16"/>
    <n v="1091.44"/>
    <x v="12"/>
  </r>
  <r>
    <n v="28"/>
    <s v="5387187"/>
    <x v="17"/>
    <n v="718.63"/>
    <x v="24"/>
  </r>
  <r>
    <n v="29"/>
    <s v="8362159"/>
    <x v="0"/>
    <n v="36.119999999999997"/>
    <x v="9"/>
  </r>
  <r>
    <n v="30"/>
    <s v="321622"/>
    <x v="14"/>
    <n v="52.53"/>
    <x v="20"/>
  </r>
  <r>
    <n v="31"/>
    <s v="48491495"/>
    <x v="4"/>
    <n v="1615.35"/>
    <x v="25"/>
  </r>
  <r>
    <n v="32"/>
    <s v="5393587"/>
    <x v="17"/>
    <n v="3338.09"/>
    <x v="26"/>
  </r>
  <r>
    <n v="33"/>
    <s v="902542"/>
    <x v="11"/>
    <n v="101.57"/>
    <x v="27"/>
  </r>
  <r>
    <n v="34"/>
    <s v="8682565"/>
    <x v="2"/>
    <n v="5551.05"/>
    <x v="23"/>
  </r>
  <r>
    <n v="35"/>
    <s v="375412"/>
    <x v="14"/>
    <n v="5446.27"/>
    <x v="28"/>
  </r>
  <r>
    <n v="36"/>
    <s v="5251287"/>
    <x v="17"/>
    <n v="10118.64"/>
    <x v="29"/>
  </r>
  <r>
    <n v="37"/>
    <s v="1333722"/>
    <x v="13"/>
    <n v="4475.74"/>
    <x v="30"/>
  </r>
  <r>
    <n v="38"/>
    <s v="8935565"/>
    <x v="2"/>
    <n v="455.39"/>
    <x v="28"/>
  </r>
  <r>
    <n v="39"/>
    <s v="867679"/>
    <x v="16"/>
    <n v="432.54"/>
    <x v="31"/>
  </r>
  <r>
    <n v="40"/>
    <s v="70075"/>
    <x v="12"/>
    <n v="939.47"/>
    <x v="32"/>
  </r>
  <r>
    <n v="41"/>
    <s v="5260926"/>
    <x v="18"/>
    <n v="113.18"/>
    <x v="33"/>
  </r>
  <r>
    <n v="42"/>
    <s v="1515795"/>
    <x v="19"/>
    <n v="2448"/>
    <x v="34"/>
  </r>
  <r>
    <n v="43"/>
    <s v="40683495"/>
    <x v="4"/>
    <n v="575.11"/>
    <x v="32"/>
  </r>
  <r>
    <n v="44"/>
    <s v="193835"/>
    <x v="20"/>
    <n v="91.45"/>
    <x v="35"/>
  </r>
  <r>
    <n v="45"/>
    <s v="375362"/>
    <x v="14"/>
    <n v="217.53"/>
    <x v="32"/>
  </r>
  <r>
    <n v="46"/>
    <s v="340562"/>
    <x v="21"/>
    <n v="588.05999999999995"/>
    <x v="36"/>
  </r>
  <r>
    <n v="47"/>
    <s v="305922"/>
    <x v="21"/>
    <n v="1437.48"/>
    <x v="37"/>
  </r>
  <r>
    <n v="48"/>
    <s v="78025"/>
    <x v="12"/>
    <n v="2480.1999999999998"/>
    <x v="38"/>
  </r>
  <r>
    <n v="49"/>
    <s v="240861"/>
    <x v="5"/>
    <n v="1236.1199999999999"/>
    <x v="29"/>
  </r>
  <r>
    <n v="50"/>
    <s v="1057122"/>
    <x v="13"/>
    <n v="1421.15"/>
    <x v="38"/>
  </r>
  <r>
    <n v="51"/>
    <s v="1474245"/>
    <x v="15"/>
    <n v="63.5"/>
    <x v="39"/>
  </r>
  <r>
    <n v="52"/>
    <s v="392152"/>
    <x v="21"/>
    <n v="289.16000000000003"/>
    <x v="29"/>
  </r>
  <r>
    <n v="53"/>
    <s v="973805"/>
    <x v="6"/>
    <n v="393.81"/>
    <x v="40"/>
  </r>
  <r>
    <n v="54"/>
    <s v="937322"/>
    <x v="11"/>
    <n v="881.89"/>
    <x v="30"/>
  </r>
  <r>
    <n v="55"/>
    <s v="887825"/>
    <x v="3"/>
    <n v="25638.37"/>
    <x v="41"/>
  </r>
  <r>
    <n v="56"/>
    <s v="927102"/>
    <x v="11"/>
    <n v="8286.6200000000008"/>
    <x v="42"/>
  </r>
  <r>
    <n v="57"/>
    <s v="5717087"/>
    <x v="17"/>
    <n v="1436.23"/>
    <x v="35"/>
  </r>
  <r>
    <n v="58"/>
    <s v="210531"/>
    <x v="5"/>
    <n v="490.77"/>
    <x v="43"/>
  </r>
  <r>
    <n v="59"/>
    <s v="5498387"/>
    <x v="17"/>
    <n v="4619.16"/>
    <x v="44"/>
  </r>
  <r>
    <n v="60"/>
    <s v="941815"/>
    <x v="6"/>
    <n v="2818.38"/>
    <x v="45"/>
  </r>
  <r>
    <n v="61"/>
    <s v="26778543"/>
    <x v="9"/>
    <n v="823.45"/>
    <x v="31"/>
  </r>
  <r>
    <n v="62"/>
    <s v="70936"/>
    <x v="12"/>
    <n v="948.43"/>
    <x v="29"/>
  </r>
  <r>
    <n v="63"/>
    <s v="5062026"/>
    <x v="18"/>
    <n v="654.37"/>
    <x v="46"/>
  </r>
  <r>
    <n v="64"/>
    <s v="5238387"/>
    <x v="17"/>
    <n v="3506.24"/>
    <x v="44"/>
  </r>
  <r>
    <n v="65"/>
    <s v="26530"/>
    <x v="22"/>
    <n v="176.03"/>
    <x v="47"/>
  </r>
  <r>
    <n v="66"/>
    <s v="827569"/>
    <x v="16"/>
    <n v="18306.82"/>
    <x v="48"/>
  </r>
  <r>
    <n v="67"/>
    <s v="379362"/>
    <x v="21"/>
    <n v="81744.77"/>
    <x v="49"/>
  </r>
  <r>
    <n v="68"/>
    <s v="45765495"/>
    <x v="4"/>
    <n v="9510.48"/>
    <x v="50"/>
  </r>
  <r>
    <n v="69"/>
    <s v="843035"/>
    <x v="3"/>
    <n v="3584.41"/>
    <x v="51"/>
  </r>
  <r>
    <n v="70"/>
    <s v="5340187"/>
    <x v="17"/>
    <n v="41180.1"/>
    <x v="52"/>
  </r>
  <r>
    <n v="71"/>
    <s v="946982"/>
    <x v="11"/>
    <n v="1331.35"/>
    <x v="53"/>
  </r>
  <r>
    <n v="72"/>
    <s v="321952"/>
    <x v="21"/>
    <n v="1786.67"/>
    <x v="54"/>
  </r>
  <r>
    <n v="73"/>
    <s v="393882"/>
    <x v="14"/>
    <n v="1761.26"/>
    <x v="55"/>
  </r>
  <r>
    <n v="74"/>
    <s v="24133543"/>
    <x v="9"/>
    <n v="802.32"/>
    <x v="47"/>
  </r>
  <r>
    <n v="75"/>
    <s v="5386426"/>
    <x v="18"/>
    <n v="213.86"/>
    <x v="56"/>
  </r>
  <r>
    <n v="76"/>
    <s v="220881"/>
    <x v="5"/>
    <n v="1387.66"/>
    <x v="57"/>
  </r>
  <r>
    <n v="77"/>
    <s v="175065"/>
    <x v="20"/>
    <n v="57.13"/>
    <x v="53"/>
  </r>
  <r>
    <n v="78"/>
    <s v="936392"/>
    <x v="11"/>
    <n v="24.71"/>
    <x v="58"/>
  </r>
  <r>
    <n v="79"/>
    <s v="1605045"/>
    <x v="15"/>
    <n v="656.96"/>
    <x v="47"/>
  </r>
  <r>
    <n v="80"/>
    <s v="69398694"/>
    <x v="10"/>
    <n v="2297.3000000000002"/>
    <x v="58"/>
  </r>
  <r>
    <n v="81"/>
    <s v="9006855"/>
    <x v="23"/>
    <n v="1557.55"/>
    <x v="52"/>
  </r>
  <r>
    <n v="82"/>
    <s v="9710736"/>
    <x v="24"/>
    <n v="711.9"/>
    <x v="53"/>
  </r>
  <r>
    <n v="83"/>
    <s v="8631735"/>
    <x v="25"/>
    <n v="550.79"/>
    <x v="59"/>
  </r>
  <r>
    <n v="84"/>
    <s v="5763457"/>
    <x v="26"/>
    <n v="676.22"/>
    <x v="55"/>
  </r>
  <r>
    <n v="85"/>
    <s v="74284"/>
    <x v="27"/>
    <n v="1302.81"/>
    <x v="57"/>
  </r>
  <r>
    <n v="86"/>
    <s v="9091836"/>
    <x v="24"/>
    <n v="509.24"/>
    <x v="60"/>
  </r>
  <r>
    <n v="87"/>
    <s v="7434343"/>
    <x v="28"/>
    <n v="1278.57"/>
    <x v="61"/>
  </r>
  <r>
    <n v="88"/>
    <s v="60749"/>
    <x v="29"/>
    <n v="765.3"/>
    <x v="62"/>
  </r>
  <r>
    <n v="89"/>
    <s v="9713655"/>
    <x v="23"/>
    <n v="1151.9000000000001"/>
    <x v="57"/>
  </r>
  <r>
    <n v="90"/>
    <s v="68010"/>
    <x v="29"/>
    <n v="222.16"/>
    <x v="57"/>
  </r>
  <r>
    <n v="91"/>
    <s v="7311454"/>
    <x v="30"/>
    <n v="414.04"/>
    <x v="51"/>
  </r>
  <r>
    <n v="92"/>
    <s v="57163106"/>
    <x v="31"/>
    <n v="209.48"/>
    <x v="57"/>
  </r>
  <r>
    <n v="93"/>
    <s v="92576109"/>
    <x v="32"/>
    <n v="203.7"/>
    <x v="61"/>
  </r>
  <r>
    <n v="94"/>
    <s v="5422657"/>
    <x v="26"/>
    <n v="340.63"/>
    <x v="61"/>
  </r>
  <r>
    <n v="95"/>
    <s v="8384735"/>
    <x v="25"/>
    <n v="414.61"/>
    <x v="59"/>
  </r>
  <r>
    <n v="96"/>
    <s v="50602106"/>
    <x v="31"/>
    <n v="1188.03"/>
    <x v="63"/>
  </r>
  <r>
    <n v="97"/>
    <s v="3579998"/>
    <x v="33"/>
    <n v="1667.18"/>
    <x v="64"/>
  </r>
  <r>
    <n v="98"/>
    <s v="5829657"/>
    <x v="26"/>
    <n v="766.58"/>
    <x v="65"/>
  </r>
  <r>
    <n v="99"/>
    <s v="7189965"/>
    <x v="34"/>
    <n v="1526.19"/>
    <x v="60"/>
  </r>
  <r>
    <n v="100"/>
    <s v="9363654"/>
    <x v="35"/>
    <n v="988.34"/>
    <x v="63"/>
  </r>
  <r>
    <n v="101"/>
    <s v="1891255"/>
    <x v="36"/>
    <n v="17930.48"/>
    <x v="66"/>
  </r>
  <r>
    <n v="102"/>
    <s v="7204365"/>
    <x v="34"/>
    <n v="-3066.19"/>
    <x v="29"/>
  </r>
  <r>
    <n v="103"/>
    <s v="9723240"/>
    <x v="24"/>
    <n v="624.13"/>
    <x v="53"/>
  </r>
  <r>
    <n v="104"/>
    <s v="8635870"/>
    <x v="25"/>
    <n v="957.12"/>
    <x v="57"/>
  </r>
  <r>
    <n v="105"/>
    <s v="5772166"/>
    <x v="26"/>
    <n v="972.07"/>
    <x v="67"/>
  </r>
  <r>
    <n v="106"/>
    <s v="78410"/>
    <x v="27"/>
    <n v="1302.81"/>
    <x v="68"/>
  </r>
  <r>
    <n v="107"/>
    <s v="9105366"/>
    <x v="24"/>
    <n v="497.12"/>
    <x v="55"/>
  </r>
  <r>
    <n v="108"/>
    <s v="7453636"/>
    <x v="28"/>
    <n v="1372.7"/>
    <x v="69"/>
  </r>
  <r>
    <n v="109"/>
    <s v="68811"/>
    <x v="29"/>
    <n v="609.34"/>
    <x v="49"/>
  </r>
  <r>
    <n v="110"/>
    <s v="9736424"/>
    <x v="23"/>
    <n v="1189.06"/>
    <x v="66"/>
  </r>
  <r>
    <n v="111"/>
    <s v="70249"/>
    <x v="29"/>
    <n v="188.4"/>
    <x v="64"/>
  </r>
  <r>
    <n v="112"/>
    <s v="7316429"/>
    <x v="30"/>
    <n v="397.61"/>
    <x v="29"/>
  </r>
  <r>
    <n v="113"/>
    <s v="57176249"/>
    <x v="31"/>
    <n v="356.12"/>
    <x v="70"/>
  </r>
  <r>
    <n v="114"/>
    <s v="92589424"/>
    <x v="32"/>
    <n v="230.32"/>
    <x v="70"/>
  </r>
  <r>
    <n v="115"/>
    <s v="5443270"/>
    <x v="26"/>
    <n v="289.54000000000002"/>
    <x v="66"/>
  </r>
  <r>
    <n v="116"/>
    <s v="8400885"/>
    <x v="25"/>
    <n v="365.68"/>
    <x v="58"/>
  </r>
  <r>
    <n v="117"/>
    <s v="50605959"/>
    <x v="31"/>
    <n v="1400.91"/>
    <x v="71"/>
  </r>
  <r>
    <n v="118"/>
    <s v="3596339"/>
    <x v="33"/>
    <n v="2179.15"/>
    <x v="58"/>
  </r>
  <r>
    <n v="119"/>
    <s v="5840542"/>
    <x v="26"/>
    <n v="519.57000000000005"/>
    <x v="71"/>
  </r>
  <r>
    <n v="120"/>
    <s v="7202262"/>
    <x v="34"/>
    <n v="2723.46"/>
    <x v="60"/>
  </r>
  <r>
    <n v="121"/>
    <s v="9364843"/>
    <x v="35"/>
    <n v="1286.71"/>
    <x v="51"/>
  </r>
  <r>
    <n v="122"/>
    <s v="1344035"/>
    <x v="13"/>
    <n v="4675.55"/>
    <x v="56"/>
  </r>
  <r>
    <n v="123"/>
    <s v="8949226"/>
    <x v="2"/>
    <n v="609.47"/>
    <x v="68"/>
  </r>
  <r>
    <n v="124"/>
    <s v="873060"/>
    <x v="16"/>
    <n v="323.19"/>
    <x v="61"/>
  </r>
  <r>
    <n v="125"/>
    <s v="73866"/>
    <x v="12"/>
    <n v="836.65"/>
    <x v="48"/>
  </r>
  <r>
    <n v="126"/>
    <s v="5263477"/>
    <x v="18"/>
    <n v="85.29"/>
    <x v="63"/>
  </r>
  <r>
    <n v="127"/>
    <s v="1537936"/>
    <x v="19"/>
    <n v="2793.6"/>
    <x v="49"/>
  </r>
  <r>
    <n v="128"/>
    <s v="40696592"/>
    <x v="4"/>
    <n v="534.32000000000005"/>
    <x v="72"/>
  </r>
  <r>
    <n v="129"/>
    <s v="200971"/>
    <x v="20"/>
    <n v="89.9"/>
    <x v="67"/>
  </r>
  <r>
    <n v="130"/>
    <s v="395701"/>
    <x v="14"/>
    <n v="155.94"/>
    <x v="68"/>
  </r>
  <r>
    <n v="131"/>
    <s v="353800"/>
    <x v="21"/>
    <n v="738.72"/>
    <x v="63"/>
  </r>
  <r>
    <n v="132"/>
    <s v="327044"/>
    <x v="21"/>
    <n v="1522.54"/>
    <x v="59"/>
  </r>
  <r>
    <n v="133"/>
    <s v="82790"/>
    <x v="12"/>
    <n v="2188.42"/>
    <x v="50"/>
  </r>
  <r>
    <n v="134"/>
    <s v="264376"/>
    <x v="5"/>
    <n v="1569.26"/>
    <x v="73"/>
  </r>
  <r>
    <n v="135"/>
    <s v="1080924"/>
    <x v="13"/>
    <n v="1044.96"/>
    <x v="73"/>
  </r>
  <r>
    <n v="136"/>
    <s v="1490052"/>
    <x v="15"/>
    <n v="64.010000000000005"/>
    <x v="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25689-E712-4544-BB56-8FA8E077C2EE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Quarter" colHeaderCaption="Year">
  <location ref="H1:K10" firstHeaderRow="1" firstDataRow="2" firstDataCol="1"/>
  <pivotFields count="7">
    <pivotField numFmtId="1" showAll="0"/>
    <pivotField showAll="0"/>
    <pivotField showAll="0">
      <items count="38">
        <item x="22"/>
        <item x="15"/>
        <item x="34"/>
        <item x="12"/>
        <item x="9"/>
        <item x="17"/>
        <item x="0"/>
        <item x="13"/>
        <item x="16"/>
        <item x="3"/>
        <item x="27"/>
        <item x="23"/>
        <item x="30"/>
        <item x="2"/>
        <item x="21"/>
        <item x="24"/>
        <item x="10"/>
        <item x="14"/>
        <item x="20"/>
        <item x="28"/>
        <item x="4"/>
        <item x="36"/>
        <item x="1"/>
        <item x="31"/>
        <item x="26"/>
        <item x="33"/>
        <item x="32"/>
        <item x="11"/>
        <item x="18"/>
        <item x="35"/>
        <item x="8"/>
        <item x="7"/>
        <item x="25"/>
        <item x="29"/>
        <item x="5"/>
        <item x="6"/>
        <item x="19"/>
        <item t="default"/>
      </items>
    </pivotField>
    <pivotField dataField="1" numFmtId="2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x="1"/>
        <item sd="0" x="2"/>
        <item sd="0" x="3"/>
        <item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2">
    <field x="5"/>
    <field x="4"/>
  </rowFields>
  <rowItems count="8">
    <i>
      <x v="1"/>
    </i>
    <i r="1">
      <x v="1"/>
    </i>
    <i r="1">
      <x v="2"/>
    </i>
    <i r="1">
      <x v="3"/>
    </i>
    <i>
      <x v="4"/>
    </i>
    <i r="1">
      <x v="11"/>
    </i>
    <i r="1">
      <x v="12"/>
    </i>
    <i t="grand">
      <x/>
    </i>
  </rowItems>
  <colFields count="1">
    <field x="6"/>
  </colFields>
  <colItems count="3">
    <i>
      <x v="1"/>
    </i>
    <i>
      <x v="2"/>
    </i>
    <i t="grand">
      <x/>
    </i>
  </colItems>
  <dataFields count="1">
    <dataField name="Sum of INVOICE_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74A02-BA74-45C5-A4E0-A31A99F9B9AE}">
  <dimension ref="A1:H137"/>
  <sheetViews>
    <sheetView workbookViewId="0">
      <selection activeCell="M10" sqref="M10"/>
    </sheetView>
  </sheetViews>
  <sheetFormatPr defaultRowHeight="14.4" x14ac:dyDescent="0.3"/>
  <cols>
    <col min="2" max="2" width="11.6640625" bestFit="1" customWidth="1"/>
    <col min="3" max="3" width="11.77734375" bestFit="1" customWidth="1"/>
    <col min="4" max="4" width="16.88671875" bestFit="1" customWidth="1"/>
    <col min="5" max="5" width="13.44140625" bestFit="1" customWidth="1"/>
    <col min="7" max="7" width="21.33203125" bestFit="1" customWidth="1"/>
  </cols>
  <sheetData>
    <row r="1" spans="1:8" x14ac:dyDescent="0.3">
      <c r="A1" s="8" t="s">
        <v>193</v>
      </c>
      <c r="B1" s="6" t="s">
        <v>2</v>
      </c>
      <c r="C1" s="6" t="s">
        <v>3</v>
      </c>
      <c r="D1" s="6" t="s">
        <v>0</v>
      </c>
      <c r="E1" s="6" t="s">
        <v>1</v>
      </c>
      <c r="G1" s="3" t="s">
        <v>0</v>
      </c>
      <c r="H1" s="3"/>
    </row>
    <row r="2" spans="1:8" x14ac:dyDescent="0.3">
      <c r="A2" s="9">
        <v>1</v>
      </c>
      <c r="B2" t="s">
        <v>4</v>
      </c>
      <c r="C2" t="s">
        <v>5</v>
      </c>
      <c r="D2" s="2">
        <v>840.89</v>
      </c>
      <c r="E2" s="1">
        <v>43454</v>
      </c>
      <c r="G2" s="4"/>
      <c r="H2" s="4"/>
    </row>
    <row r="3" spans="1:8" x14ac:dyDescent="0.3">
      <c r="A3" s="9">
        <v>2</v>
      </c>
      <c r="B3" t="s">
        <v>6</v>
      </c>
      <c r="C3" t="s">
        <v>7</v>
      </c>
      <c r="D3" s="2">
        <v>9923.58</v>
      </c>
      <c r="E3" s="1">
        <v>43463</v>
      </c>
      <c r="G3" s="4" t="s">
        <v>191</v>
      </c>
      <c r="H3" s="4">
        <v>3333.6952205882344</v>
      </c>
    </row>
    <row r="4" spans="1:8" x14ac:dyDescent="0.3">
      <c r="A4" s="9">
        <v>3</v>
      </c>
      <c r="B4" t="s">
        <v>8</v>
      </c>
      <c r="C4" t="s">
        <v>9</v>
      </c>
      <c r="D4" s="2">
        <v>8432.7900000000009</v>
      </c>
      <c r="E4" s="1">
        <v>43440</v>
      </c>
      <c r="G4" s="4" t="s">
        <v>190</v>
      </c>
      <c r="H4" s="4">
        <v>762.94178551046537</v>
      </c>
    </row>
    <row r="5" spans="1:8" x14ac:dyDescent="0.3">
      <c r="A5" s="9">
        <v>4</v>
      </c>
      <c r="B5" t="s">
        <v>10</v>
      </c>
      <c r="C5" t="s">
        <v>5</v>
      </c>
      <c r="D5" s="2">
        <v>9595.5400000000009</v>
      </c>
      <c r="E5" s="1">
        <v>43417</v>
      </c>
      <c r="G5" s="4" t="s">
        <v>189</v>
      </c>
      <c r="H5" s="4">
        <v>987.46</v>
      </c>
    </row>
    <row r="6" spans="1:8" x14ac:dyDescent="0.3">
      <c r="A6" s="9">
        <v>5</v>
      </c>
      <c r="B6" t="s">
        <v>11</v>
      </c>
      <c r="C6" t="s">
        <v>12</v>
      </c>
      <c r="D6" s="2">
        <v>11163.61</v>
      </c>
      <c r="E6" s="1">
        <v>43411</v>
      </c>
      <c r="G6" s="4" t="s">
        <v>188</v>
      </c>
      <c r="H6" s="4">
        <v>1302.81</v>
      </c>
    </row>
    <row r="7" spans="1:8" x14ac:dyDescent="0.3">
      <c r="A7" s="9">
        <v>6</v>
      </c>
      <c r="B7" t="s">
        <v>13</v>
      </c>
      <c r="C7" t="s">
        <v>14</v>
      </c>
      <c r="D7" s="2">
        <v>10091.84</v>
      </c>
      <c r="E7" s="1">
        <v>43428</v>
      </c>
      <c r="G7" s="4" t="s">
        <v>187</v>
      </c>
      <c r="H7" s="4">
        <v>8897.3536997578103</v>
      </c>
    </row>
    <row r="8" spans="1:8" x14ac:dyDescent="0.3">
      <c r="A8" s="9">
        <v>7</v>
      </c>
      <c r="B8" t="s">
        <v>15</v>
      </c>
      <c r="C8" t="s">
        <v>9</v>
      </c>
      <c r="D8" s="2">
        <v>4567.68</v>
      </c>
      <c r="E8" s="1">
        <v>43417</v>
      </c>
      <c r="G8" s="4" t="s">
        <v>186</v>
      </c>
      <c r="H8" s="4">
        <v>79162902.858594</v>
      </c>
    </row>
    <row r="9" spans="1:8" x14ac:dyDescent="0.3">
      <c r="A9" s="9">
        <v>8</v>
      </c>
      <c r="B9" t="s">
        <v>16</v>
      </c>
      <c r="C9" t="s">
        <v>17</v>
      </c>
      <c r="D9" s="2">
        <v>320.88</v>
      </c>
      <c r="E9" s="1">
        <v>43437</v>
      </c>
      <c r="G9" s="4" t="s">
        <v>185</v>
      </c>
      <c r="H9" s="4">
        <v>47.607949604226171</v>
      </c>
    </row>
    <row r="10" spans="1:8" x14ac:dyDescent="0.3">
      <c r="A10" s="9">
        <v>9</v>
      </c>
      <c r="B10" t="s">
        <v>18</v>
      </c>
      <c r="C10" t="s">
        <v>9</v>
      </c>
      <c r="D10" s="2">
        <v>432</v>
      </c>
      <c r="E10" s="1">
        <v>43412</v>
      </c>
      <c r="G10" s="4" t="s">
        <v>184</v>
      </c>
      <c r="H10" s="4">
        <v>6.2056239236484227</v>
      </c>
    </row>
    <row r="11" spans="1:8" x14ac:dyDescent="0.3">
      <c r="A11" s="9">
        <v>10</v>
      </c>
      <c r="B11" t="s">
        <v>19</v>
      </c>
      <c r="C11" t="s">
        <v>14</v>
      </c>
      <c r="D11" s="2">
        <v>29.31</v>
      </c>
      <c r="E11" s="1">
        <v>43460</v>
      </c>
      <c r="G11" s="4" t="s">
        <v>183</v>
      </c>
      <c r="H11" s="4">
        <v>85781.81</v>
      </c>
    </row>
    <row r="12" spans="1:8" x14ac:dyDescent="0.3">
      <c r="A12" s="9">
        <v>11</v>
      </c>
      <c r="B12" t="s">
        <v>20</v>
      </c>
      <c r="C12" t="s">
        <v>21</v>
      </c>
      <c r="D12" s="2">
        <v>1837.91</v>
      </c>
      <c r="E12" s="1">
        <v>43467</v>
      </c>
      <c r="G12" s="4" t="s">
        <v>182</v>
      </c>
      <c r="H12" s="4">
        <v>-4037.04</v>
      </c>
    </row>
    <row r="13" spans="1:8" x14ac:dyDescent="0.3">
      <c r="A13" s="9">
        <v>12</v>
      </c>
      <c r="B13" t="s">
        <v>22</v>
      </c>
      <c r="C13" t="s">
        <v>23</v>
      </c>
      <c r="D13" s="2">
        <v>212.52</v>
      </c>
      <c r="E13" s="1">
        <v>43489</v>
      </c>
      <c r="G13" s="4" t="s">
        <v>181</v>
      </c>
      <c r="H13" s="4">
        <v>81744.77</v>
      </c>
    </row>
    <row r="14" spans="1:8" x14ac:dyDescent="0.3">
      <c r="A14" s="9">
        <v>13</v>
      </c>
      <c r="B14" t="s">
        <v>24</v>
      </c>
      <c r="C14" t="s">
        <v>25</v>
      </c>
      <c r="D14" s="2">
        <v>-4037.04</v>
      </c>
      <c r="E14" s="1">
        <v>43480</v>
      </c>
      <c r="G14" s="4" t="s">
        <v>180</v>
      </c>
      <c r="H14" s="4">
        <v>453382.54999999987</v>
      </c>
    </row>
    <row r="15" spans="1:8" x14ac:dyDescent="0.3">
      <c r="A15" s="9">
        <v>14</v>
      </c>
      <c r="B15" t="s">
        <v>26</v>
      </c>
      <c r="C15" t="s">
        <v>23</v>
      </c>
      <c r="D15" s="2">
        <v>5837.4</v>
      </c>
      <c r="E15" s="1">
        <v>43477</v>
      </c>
      <c r="G15" s="4" t="s">
        <v>179</v>
      </c>
      <c r="H15" s="4">
        <v>136</v>
      </c>
    </row>
    <row r="16" spans="1:8" x14ac:dyDescent="0.3">
      <c r="A16" s="9">
        <v>15</v>
      </c>
      <c r="B16" t="s">
        <v>27</v>
      </c>
      <c r="C16" t="s">
        <v>9</v>
      </c>
      <c r="D16" s="2">
        <v>1218</v>
      </c>
      <c r="E16" s="1">
        <v>43471</v>
      </c>
      <c r="G16" s="4" t="s">
        <v>178</v>
      </c>
      <c r="H16" s="4">
        <v>81744.77</v>
      </c>
    </row>
    <row r="17" spans="1:8" x14ac:dyDescent="0.3">
      <c r="A17" s="9">
        <v>16</v>
      </c>
      <c r="B17" t="s">
        <v>28</v>
      </c>
      <c r="C17" t="s">
        <v>29</v>
      </c>
      <c r="D17" s="2">
        <v>1065.72</v>
      </c>
      <c r="E17" s="1">
        <v>43478</v>
      </c>
      <c r="G17" s="4" t="s">
        <v>177</v>
      </c>
      <c r="H17" s="4">
        <v>-4037.04</v>
      </c>
    </row>
    <row r="18" spans="1:8" ht="15" thickBot="1" x14ac:dyDescent="0.35">
      <c r="A18" s="9">
        <v>17</v>
      </c>
      <c r="B18" t="s">
        <v>30</v>
      </c>
      <c r="C18" t="s">
        <v>31</v>
      </c>
      <c r="D18" s="2">
        <v>2077.8000000000002</v>
      </c>
      <c r="E18" s="1">
        <v>43475</v>
      </c>
      <c r="G18" s="5" t="s">
        <v>192</v>
      </c>
      <c r="H18" s="5">
        <v>1508.8640771871774</v>
      </c>
    </row>
    <row r="19" spans="1:8" x14ac:dyDescent="0.3">
      <c r="A19" s="9">
        <v>18</v>
      </c>
      <c r="B19" t="s">
        <v>32</v>
      </c>
      <c r="C19" t="s">
        <v>33</v>
      </c>
      <c r="D19" s="2">
        <v>1405.95</v>
      </c>
      <c r="E19" s="1">
        <v>43474</v>
      </c>
    </row>
    <row r="20" spans="1:8" x14ac:dyDescent="0.3">
      <c r="A20" s="9">
        <v>19</v>
      </c>
      <c r="B20" t="s">
        <v>34</v>
      </c>
      <c r="C20" t="s">
        <v>35</v>
      </c>
      <c r="D20" s="2">
        <v>1527.59</v>
      </c>
      <c r="E20" s="1">
        <v>43491</v>
      </c>
    </row>
    <row r="21" spans="1:8" x14ac:dyDescent="0.3">
      <c r="A21" s="9">
        <v>20</v>
      </c>
      <c r="B21" t="s">
        <v>36</v>
      </c>
      <c r="C21" t="s">
        <v>12</v>
      </c>
      <c r="D21" s="2">
        <v>4470.25</v>
      </c>
      <c r="E21" s="1">
        <v>43472</v>
      </c>
    </row>
    <row r="22" spans="1:8" x14ac:dyDescent="0.3">
      <c r="A22" s="9">
        <v>21</v>
      </c>
      <c r="B22" t="s">
        <v>37</v>
      </c>
      <c r="C22" t="s">
        <v>38</v>
      </c>
      <c r="D22" s="2">
        <v>16300.28</v>
      </c>
      <c r="E22" s="1">
        <v>43482</v>
      </c>
    </row>
    <row r="23" spans="1:8" x14ac:dyDescent="0.3">
      <c r="A23" s="9">
        <v>22</v>
      </c>
      <c r="B23" t="s">
        <v>39</v>
      </c>
      <c r="C23" t="s">
        <v>40</v>
      </c>
      <c r="D23" s="2">
        <v>3984.45</v>
      </c>
      <c r="E23" s="1">
        <v>43494</v>
      </c>
    </row>
    <row r="24" spans="1:8" x14ac:dyDescent="0.3">
      <c r="A24" s="9">
        <v>23</v>
      </c>
      <c r="B24" t="s">
        <v>41</v>
      </c>
      <c r="C24" t="s">
        <v>35</v>
      </c>
      <c r="D24" s="2">
        <v>32857.01</v>
      </c>
      <c r="E24" s="1">
        <v>43468</v>
      </c>
    </row>
    <row r="25" spans="1:8" x14ac:dyDescent="0.3">
      <c r="A25" s="9">
        <v>24</v>
      </c>
      <c r="B25" t="s">
        <v>42</v>
      </c>
      <c r="C25" t="s">
        <v>43</v>
      </c>
      <c r="D25" s="2">
        <v>323.39999999999998</v>
      </c>
      <c r="E25" s="1">
        <v>43495</v>
      </c>
    </row>
    <row r="26" spans="1:8" x14ac:dyDescent="0.3">
      <c r="A26" s="9">
        <v>25</v>
      </c>
      <c r="B26" t="s">
        <v>44</v>
      </c>
      <c r="C26" t="s">
        <v>21</v>
      </c>
      <c r="D26" s="2">
        <v>986.58</v>
      </c>
      <c r="E26" s="1">
        <v>43489</v>
      </c>
    </row>
    <row r="27" spans="1:8" x14ac:dyDescent="0.3">
      <c r="A27" s="9">
        <v>26</v>
      </c>
      <c r="B27" t="s">
        <v>45</v>
      </c>
      <c r="C27" t="s">
        <v>5</v>
      </c>
      <c r="D27" s="2">
        <v>1260.1400000000001</v>
      </c>
      <c r="E27" s="1">
        <v>43479</v>
      </c>
    </row>
    <row r="28" spans="1:8" x14ac:dyDescent="0.3">
      <c r="A28" s="9">
        <v>27</v>
      </c>
      <c r="B28" t="s">
        <v>46</v>
      </c>
      <c r="C28" t="s">
        <v>47</v>
      </c>
      <c r="D28" s="2">
        <v>1091.44</v>
      </c>
      <c r="E28" s="1">
        <v>43477</v>
      </c>
    </row>
    <row r="29" spans="1:8" x14ac:dyDescent="0.3">
      <c r="A29" s="9">
        <v>28</v>
      </c>
      <c r="B29" t="s">
        <v>48</v>
      </c>
      <c r="C29" t="s">
        <v>49</v>
      </c>
      <c r="D29" s="2">
        <v>718.63</v>
      </c>
      <c r="E29" s="1">
        <v>43469</v>
      </c>
    </row>
    <row r="30" spans="1:8" x14ac:dyDescent="0.3">
      <c r="A30" s="9">
        <v>29</v>
      </c>
      <c r="B30" t="s">
        <v>50</v>
      </c>
      <c r="C30" t="s">
        <v>5</v>
      </c>
      <c r="D30" s="2">
        <v>36.119999999999997</v>
      </c>
      <c r="E30" s="1">
        <v>43467</v>
      </c>
    </row>
    <row r="31" spans="1:8" x14ac:dyDescent="0.3">
      <c r="A31" s="9">
        <v>30</v>
      </c>
      <c r="B31" t="s">
        <v>51</v>
      </c>
      <c r="C31" t="s">
        <v>40</v>
      </c>
      <c r="D31" s="2">
        <v>52.53</v>
      </c>
      <c r="E31" s="1">
        <v>43494</v>
      </c>
    </row>
    <row r="32" spans="1:8" x14ac:dyDescent="0.3">
      <c r="A32" s="9">
        <v>31</v>
      </c>
      <c r="B32" t="s">
        <v>52</v>
      </c>
      <c r="C32" t="s">
        <v>14</v>
      </c>
      <c r="D32" s="2">
        <v>1615.35</v>
      </c>
      <c r="E32" s="1">
        <v>43493</v>
      </c>
    </row>
    <row r="33" spans="1:5" x14ac:dyDescent="0.3">
      <c r="A33" s="9">
        <v>32</v>
      </c>
      <c r="B33" t="s">
        <v>53</v>
      </c>
      <c r="C33" t="s">
        <v>49</v>
      </c>
      <c r="D33" s="2">
        <v>3338.09</v>
      </c>
      <c r="E33" s="1">
        <v>43481</v>
      </c>
    </row>
    <row r="34" spans="1:5" x14ac:dyDescent="0.3">
      <c r="A34" s="9">
        <v>33</v>
      </c>
      <c r="B34" t="s">
        <v>54</v>
      </c>
      <c r="C34" t="s">
        <v>33</v>
      </c>
      <c r="D34" s="2">
        <v>101.57</v>
      </c>
      <c r="E34" s="1">
        <v>43476</v>
      </c>
    </row>
    <row r="35" spans="1:5" x14ac:dyDescent="0.3">
      <c r="A35" s="9">
        <v>34</v>
      </c>
      <c r="B35" t="s">
        <v>55</v>
      </c>
      <c r="C35" t="s">
        <v>9</v>
      </c>
      <c r="D35" s="2">
        <v>5551.05</v>
      </c>
      <c r="E35" s="1">
        <v>43479</v>
      </c>
    </row>
    <row r="36" spans="1:5" x14ac:dyDescent="0.3">
      <c r="A36" s="9">
        <v>35</v>
      </c>
      <c r="B36" t="s">
        <v>56</v>
      </c>
      <c r="C36" t="s">
        <v>40</v>
      </c>
      <c r="D36" s="2">
        <v>5446.27</v>
      </c>
      <c r="E36" s="1">
        <v>43520</v>
      </c>
    </row>
    <row r="37" spans="1:5" x14ac:dyDescent="0.3">
      <c r="A37" s="9">
        <v>36</v>
      </c>
      <c r="B37" t="s">
        <v>57</v>
      </c>
      <c r="C37" t="s">
        <v>49</v>
      </c>
      <c r="D37" s="2">
        <v>10118.64</v>
      </c>
      <c r="E37" s="1">
        <v>43526</v>
      </c>
    </row>
    <row r="38" spans="1:5" x14ac:dyDescent="0.3">
      <c r="A38" s="9">
        <v>37</v>
      </c>
      <c r="B38" t="s">
        <v>58</v>
      </c>
      <c r="C38" t="s">
        <v>38</v>
      </c>
      <c r="D38" s="2">
        <v>4475.74</v>
      </c>
      <c r="E38" s="1">
        <v>43496</v>
      </c>
    </row>
    <row r="39" spans="1:5" x14ac:dyDescent="0.3">
      <c r="A39" s="9">
        <v>38</v>
      </c>
      <c r="B39" t="s">
        <v>59</v>
      </c>
      <c r="C39" t="s">
        <v>9</v>
      </c>
      <c r="D39" s="2">
        <v>455.39</v>
      </c>
      <c r="E39" s="1">
        <v>43520</v>
      </c>
    </row>
    <row r="40" spans="1:5" x14ac:dyDescent="0.3">
      <c r="A40" s="9">
        <v>39</v>
      </c>
      <c r="B40" t="s">
        <v>60</v>
      </c>
      <c r="C40" t="s">
        <v>47</v>
      </c>
      <c r="D40" s="2">
        <v>432.54</v>
      </c>
      <c r="E40" s="1">
        <v>43508</v>
      </c>
    </row>
    <row r="41" spans="1:5" x14ac:dyDescent="0.3">
      <c r="A41" s="9">
        <v>40</v>
      </c>
      <c r="B41" t="s">
        <v>61</v>
      </c>
      <c r="C41" t="s">
        <v>35</v>
      </c>
      <c r="D41" s="2">
        <v>939.47</v>
      </c>
      <c r="E41" s="1">
        <v>43522</v>
      </c>
    </row>
    <row r="42" spans="1:5" x14ac:dyDescent="0.3">
      <c r="A42" s="9">
        <v>41</v>
      </c>
      <c r="B42" t="s">
        <v>62</v>
      </c>
      <c r="C42" t="s">
        <v>63</v>
      </c>
      <c r="D42" s="2">
        <v>113.18</v>
      </c>
      <c r="E42" s="1">
        <v>43499</v>
      </c>
    </row>
    <row r="43" spans="1:5" x14ac:dyDescent="0.3">
      <c r="A43" s="9">
        <v>42</v>
      </c>
      <c r="B43" t="s">
        <v>64</v>
      </c>
      <c r="C43" t="s">
        <v>65</v>
      </c>
      <c r="D43" s="2">
        <v>2448</v>
      </c>
      <c r="E43" s="1">
        <v>43497</v>
      </c>
    </row>
    <row r="44" spans="1:5" x14ac:dyDescent="0.3">
      <c r="A44" s="9">
        <v>43</v>
      </c>
      <c r="B44" t="s">
        <v>66</v>
      </c>
      <c r="C44" t="s">
        <v>14</v>
      </c>
      <c r="D44" s="2">
        <v>575.11</v>
      </c>
      <c r="E44" s="1">
        <v>43522</v>
      </c>
    </row>
    <row r="45" spans="1:5" x14ac:dyDescent="0.3">
      <c r="A45" s="9">
        <v>44</v>
      </c>
      <c r="B45" t="s">
        <v>67</v>
      </c>
      <c r="C45" t="s">
        <v>68</v>
      </c>
      <c r="D45" s="2">
        <v>91.45</v>
      </c>
      <c r="E45" s="1">
        <v>43512</v>
      </c>
    </row>
    <row r="46" spans="1:5" x14ac:dyDescent="0.3">
      <c r="A46" s="9">
        <v>45</v>
      </c>
      <c r="B46" t="s">
        <v>69</v>
      </c>
      <c r="C46" t="s">
        <v>40</v>
      </c>
      <c r="D46" s="2">
        <v>217.53</v>
      </c>
      <c r="E46" s="1">
        <v>43522</v>
      </c>
    </row>
    <row r="47" spans="1:5" x14ac:dyDescent="0.3">
      <c r="A47" s="9">
        <v>46</v>
      </c>
      <c r="B47" t="s">
        <v>70</v>
      </c>
      <c r="C47" t="s">
        <v>71</v>
      </c>
      <c r="D47" s="2">
        <v>588.05999999999995</v>
      </c>
      <c r="E47" s="1">
        <v>43509</v>
      </c>
    </row>
    <row r="48" spans="1:5" x14ac:dyDescent="0.3">
      <c r="A48" s="9">
        <v>47</v>
      </c>
      <c r="B48" t="s">
        <v>72</v>
      </c>
      <c r="C48" t="s">
        <v>71</v>
      </c>
      <c r="D48" s="2">
        <v>1437.48</v>
      </c>
      <c r="E48" s="1">
        <v>43507</v>
      </c>
    </row>
    <row r="49" spans="1:5" x14ac:dyDescent="0.3">
      <c r="A49" s="9">
        <v>48</v>
      </c>
      <c r="B49" t="s">
        <v>73</v>
      </c>
      <c r="C49" t="s">
        <v>35</v>
      </c>
      <c r="D49" s="2">
        <v>2480.1999999999998</v>
      </c>
      <c r="E49" s="1">
        <v>43503</v>
      </c>
    </row>
    <row r="50" spans="1:5" x14ac:dyDescent="0.3">
      <c r="A50" s="9">
        <v>49</v>
      </c>
      <c r="B50" t="s">
        <v>74</v>
      </c>
      <c r="C50" t="s">
        <v>17</v>
      </c>
      <c r="D50" s="2">
        <v>1236.1199999999999</v>
      </c>
      <c r="E50" s="1">
        <v>43526</v>
      </c>
    </row>
    <row r="51" spans="1:5" x14ac:dyDescent="0.3">
      <c r="A51" s="9">
        <v>50</v>
      </c>
      <c r="B51" t="s">
        <v>75</v>
      </c>
      <c r="C51" t="s">
        <v>38</v>
      </c>
      <c r="D51" s="2">
        <v>1421.15</v>
      </c>
      <c r="E51" s="1">
        <v>43503</v>
      </c>
    </row>
    <row r="52" spans="1:5" x14ac:dyDescent="0.3">
      <c r="A52" s="9">
        <v>51</v>
      </c>
      <c r="B52" t="s">
        <v>76</v>
      </c>
      <c r="C52" t="s">
        <v>43</v>
      </c>
      <c r="D52" s="2">
        <v>63.5</v>
      </c>
      <c r="E52" s="1">
        <v>43513</v>
      </c>
    </row>
    <row r="53" spans="1:5" x14ac:dyDescent="0.3">
      <c r="A53" s="9">
        <v>52</v>
      </c>
      <c r="B53" t="s">
        <v>77</v>
      </c>
      <c r="C53" t="s">
        <v>71</v>
      </c>
      <c r="D53" s="2">
        <v>289.16000000000003</v>
      </c>
      <c r="E53" s="1">
        <v>43526</v>
      </c>
    </row>
    <row r="54" spans="1:5" x14ac:dyDescent="0.3">
      <c r="A54" s="9">
        <v>53</v>
      </c>
      <c r="B54" t="s">
        <v>78</v>
      </c>
      <c r="C54" t="s">
        <v>21</v>
      </c>
      <c r="D54" s="2">
        <v>393.81</v>
      </c>
      <c r="E54" s="1">
        <v>43504</v>
      </c>
    </row>
    <row r="55" spans="1:5" x14ac:dyDescent="0.3">
      <c r="A55" s="9">
        <v>54</v>
      </c>
      <c r="B55" t="s">
        <v>79</v>
      </c>
      <c r="C55" t="s">
        <v>33</v>
      </c>
      <c r="D55" s="2">
        <v>881.89</v>
      </c>
      <c r="E55" s="1">
        <v>43496</v>
      </c>
    </row>
    <row r="56" spans="1:5" x14ac:dyDescent="0.3">
      <c r="A56" s="9">
        <v>55</v>
      </c>
      <c r="B56" t="s">
        <v>80</v>
      </c>
      <c r="C56" t="s">
        <v>12</v>
      </c>
      <c r="D56" s="2">
        <v>25638.37</v>
      </c>
      <c r="E56" s="1">
        <v>43502</v>
      </c>
    </row>
    <row r="57" spans="1:5" x14ac:dyDescent="0.3">
      <c r="A57" s="9">
        <v>56</v>
      </c>
      <c r="B57" t="s">
        <v>81</v>
      </c>
      <c r="C57" t="s">
        <v>33</v>
      </c>
      <c r="D57" s="2">
        <v>8286.6200000000008</v>
      </c>
      <c r="E57" s="1">
        <v>43498</v>
      </c>
    </row>
    <row r="58" spans="1:5" x14ac:dyDescent="0.3">
      <c r="A58" s="9">
        <v>57</v>
      </c>
      <c r="B58" t="s">
        <v>82</v>
      </c>
      <c r="C58" t="s">
        <v>49</v>
      </c>
      <c r="D58" s="2">
        <v>1436.23</v>
      </c>
      <c r="E58" s="1">
        <v>43512</v>
      </c>
    </row>
    <row r="59" spans="1:5" x14ac:dyDescent="0.3">
      <c r="A59" s="9">
        <v>58</v>
      </c>
      <c r="B59" t="s">
        <v>83</v>
      </c>
      <c r="C59" t="s">
        <v>17</v>
      </c>
      <c r="D59" s="2">
        <v>490.77</v>
      </c>
      <c r="E59" s="1">
        <v>43500</v>
      </c>
    </row>
    <row r="60" spans="1:5" x14ac:dyDescent="0.3">
      <c r="A60" s="9">
        <v>59</v>
      </c>
      <c r="B60" t="s">
        <v>84</v>
      </c>
      <c r="C60" t="s">
        <v>49</v>
      </c>
      <c r="D60" s="2">
        <v>4619.16</v>
      </c>
      <c r="E60" s="1">
        <v>43525</v>
      </c>
    </row>
    <row r="61" spans="1:5" x14ac:dyDescent="0.3">
      <c r="A61" s="9">
        <v>60</v>
      </c>
      <c r="B61" t="s">
        <v>85</v>
      </c>
      <c r="C61" t="s">
        <v>21</v>
      </c>
      <c r="D61" s="2">
        <v>2818.38</v>
      </c>
      <c r="E61" s="1">
        <v>43523</v>
      </c>
    </row>
    <row r="62" spans="1:5" x14ac:dyDescent="0.3">
      <c r="A62" s="9">
        <v>61</v>
      </c>
      <c r="B62" t="s">
        <v>86</v>
      </c>
      <c r="C62" t="s">
        <v>29</v>
      </c>
      <c r="D62" s="2">
        <v>823.45</v>
      </c>
      <c r="E62" s="1">
        <v>43508</v>
      </c>
    </row>
    <row r="63" spans="1:5" x14ac:dyDescent="0.3">
      <c r="A63" s="9">
        <v>62</v>
      </c>
      <c r="B63" t="s">
        <v>87</v>
      </c>
      <c r="C63" t="s">
        <v>35</v>
      </c>
      <c r="D63" s="2">
        <v>948.43</v>
      </c>
      <c r="E63" s="1">
        <v>43526</v>
      </c>
    </row>
    <row r="64" spans="1:5" x14ac:dyDescent="0.3">
      <c r="A64" s="9">
        <v>63</v>
      </c>
      <c r="B64" t="s">
        <v>88</v>
      </c>
      <c r="C64" t="s">
        <v>63</v>
      </c>
      <c r="D64" s="2">
        <v>654.37</v>
      </c>
      <c r="E64" s="1">
        <v>43519</v>
      </c>
    </row>
    <row r="65" spans="1:5" x14ac:dyDescent="0.3">
      <c r="A65" s="9">
        <v>64</v>
      </c>
      <c r="B65" t="s">
        <v>89</v>
      </c>
      <c r="C65" t="s">
        <v>49</v>
      </c>
      <c r="D65" s="2">
        <v>3506.24</v>
      </c>
      <c r="E65" s="1">
        <v>43525</v>
      </c>
    </row>
    <row r="66" spans="1:5" x14ac:dyDescent="0.3">
      <c r="A66" s="9">
        <v>65</v>
      </c>
      <c r="B66" t="s">
        <v>90</v>
      </c>
      <c r="C66" t="s">
        <v>91</v>
      </c>
      <c r="D66" s="2">
        <v>176.03</v>
      </c>
      <c r="E66" s="1">
        <v>43544</v>
      </c>
    </row>
    <row r="67" spans="1:5" x14ac:dyDescent="0.3">
      <c r="A67" s="9">
        <v>66</v>
      </c>
      <c r="B67" t="s">
        <v>92</v>
      </c>
      <c r="C67" t="s">
        <v>47</v>
      </c>
      <c r="D67" s="2">
        <v>18306.82</v>
      </c>
      <c r="E67" s="1">
        <v>43551</v>
      </c>
    </row>
    <row r="68" spans="1:5" x14ac:dyDescent="0.3">
      <c r="A68" s="9">
        <v>67</v>
      </c>
      <c r="B68" t="s">
        <v>93</v>
      </c>
      <c r="C68" t="s">
        <v>71</v>
      </c>
      <c r="D68" s="2">
        <v>81744.77</v>
      </c>
      <c r="E68" s="1">
        <v>43534</v>
      </c>
    </row>
    <row r="69" spans="1:5" x14ac:dyDescent="0.3">
      <c r="A69" s="9">
        <v>68</v>
      </c>
      <c r="B69" t="s">
        <v>94</v>
      </c>
      <c r="C69" t="s">
        <v>14</v>
      </c>
      <c r="D69" s="2">
        <v>9510.48</v>
      </c>
      <c r="E69" s="1">
        <v>43532</v>
      </c>
    </row>
    <row r="70" spans="1:5" x14ac:dyDescent="0.3">
      <c r="A70" s="9">
        <v>69</v>
      </c>
      <c r="B70" t="s">
        <v>95</v>
      </c>
      <c r="C70" t="s">
        <v>12</v>
      </c>
      <c r="D70" s="2">
        <v>3584.41</v>
      </c>
      <c r="E70" s="1">
        <v>43552</v>
      </c>
    </row>
    <row r="71" spans="1:5" x14ac:dyDescent="0.3">
      <c r="A71" s="9">
        <v>70</v>
      </c>
      <c r="B71" t="s">
        <v>96</v>
      </c>
      <c r="C71" t="s">
        <v>49</v>
      </c>
      <c r="D71" s="2">
        <v>41180.1</v>
      </c>
      <c r="E71" s="1">
        <v>43542</v>
      </c>
    </row>
    <row r="72" spans="1:5" x14ac:dyDescent="0.3">
      <c r="A72" s="9">
        <v>71</v>
      </c>
      <c r="B72" t="s">
        <v>97</v>
      </c>
      <c r="C72" t="s">
        <v>33</v>
      </c>
      <c r="D72" s="2">
        <v>1331.35</v>
      </c>
      <c r="E72" s="1">
        <v>43527</v>
      </c>
    </row>
    <row r="73" spans="1:5" x14ac:dyDescent="0.3">
      <c r="A73" s="9">
        <v>72</v>
      </c>
      <c r="B73" t="s">
        <v>98</v>
      </c>
      <c r="C73" t="s">
        <v>71</v>
      </c>
      <c r="D73" s="2">
        <v>1786.67</v>
      </c>
      <c r="E73" s="1">
        <v>43543</v>
      </c>
    </row>
    <row r="74" spans="1:5" x14ac:dyDescent="0.3">
      <c r="A74" s="9">
        <v>73</v>
      </c>
      <c r="B74" t="s">
        <v>99</v>
      </c>
      <c r="C74" t="s">
        <v>40</v>
      </c>
      <c r="D74" s="2">
        <v>1761.26</v>
      </c>
      <c r="E74" s="1">
        <v>43531</v>
      </c>
    </row>
    <row r="75" spans="1:5" x14ac:dyDescent="0.3">
      <c r="A75" s="9">
        <v>74</v>
      </c>
      <c r="B75" t="s">
        <v>100</v>
      </c>
      <c r="C75" t="s">
        <v>29</v>
      </c>
      <c r="D75" s="2">
        <v>802.32</v>
      </c>
      <c r="E75" s="1">
        <v>43544</v>
      </c>
    </row>
    <row r="76" spans="1:5" x14ac:dyDescent="0.3">
      <c r="A76" s="9">
        <v>75</v>
      </c>
      <c r="B76" t="s">
        <v>101</v>
      </c>
      <c r="C76" t="s">
        <v>63</v>
      </c>
      <c r="D76" s="2">
        <v>213.86</v>
      </c>
      <c r="E76" s="1">
        <v>43524</v>
      </c>
    </row>
    <row r="77" spans="1:5" x14ac:dyDescent="0.3">
      <c r="A77" s="9">
        <v>76</v>
      </c>
      <c r="B77" t="s">
        <v>102</v>
      </c>
      <c r="C77" t="s">
        <v>17</v>
      </c>
      <c r="D77" s="2">
        <v>1387.66</v>
      </c>
      <c r="E77" s="1">
        <v>43536</v>
      </c>
    </row>
    <row r="78" spans="1:5" x14ac:dyDescent="0.3">
      <c r="A78" s="9">
        <v>77</v>
      </c>
      <c r="B78" t="s">
        <v>103</v>
      </c>
      <c r="C78" t="s">
        <v>68</v>
      </c>
      <c r="D78" s="2">
        <v>57.13</v>
      </c>
      <c r="E78" s="1">
        <v>43527</v>
      </c>
    </row>
    <row r="79" spans="1:5" x14ac:dyDescent="0.3">
      <c r="A79" s="9">
        <v>78</v>
      </c>
      <c r="B79" t="s">
        <v>104</v>
      </c>
      <c r="C79" t="s">
        <v>33</v>
      </c>
      <c r="D79" s="2">
        <v>24.71</v>
      </c>
      <c r="E79" s="1">
        <v>43530</v>
      </c>
    </row>
    <row r="80" spans="1:5" x14ac:dyDescent="0.3">
      <c r="A80" s="9">
        <v>79</v>
      </c>
      <c r="B80" t="s">
        <v>105</v>
      </c>
      <c r="C80" t="s">
        <v>43</v>
      </c>
      <c r="D80" s="2">
        <v>656.96</v>
      </c>
      <c r="E80" s="1">
        <v>43544</v>
      </c>
    </row>
    <row r="81" spans="1:5" x14ac:dyDescent="0.3">
      <c r="A81" s="9">
        <v>80</v>
      </c>
      <c r="B81" t="s">
        <v>106</v>
      </c>
      <c r="C81" t="s">
        <v>31</v>
      </c>
      <c r="D81" s="2">
        <v>2297.3000000000002</v>
      </c>
      <c r="E81" s="1">
        <v>43530</v>
      </c>
    </row>
    <row r="82" spans="1:5" x14ac:dyDescent="0.3">
      <c r="A82" s="9">
        <v>81</v>
      </c>
      <c r="B82" t="s">
        <v>107</v>
      </c>
      <c r="C82" t="s">
        <v>108</v>
      </c>
      <c r="D82" s="2">
        <v>1557.55</v>
      </c>
      <c r="E82" s="1">
        <v>43542</v>
      </c>
    </row>
    <row r="83" spans="1:5" x14ac:dyDescent="0.3">
      <c r="A83" s="9">
        <v>82</v>
      </c>
      <c r="B83" t="s">
        <v>109</v>
      </c>
      <c r="C83" t="s">
        <v>110</v>
      </c>
      <c r="D83" s="2">
        <v>711.9</v>
      </c>
      <c r="E83" s="1">
        <v>43527</v>
      </c>
    </row>
    <row r="84" spans="1:5" x14ac:dyDescent="0.3">
      <c r="A84" s="9">
        <v>83</v>
      </c>
      <c r="B84" t="s">
        <v>111</v>
      </c>
      <c r="C84" t="s">
        <v>112</v>
      </c>
      <c r="D84" s="2">
        <v>550.79</v>
      </c>
      <c r="E84" s="1">
        <v>43533</v>
      </c>
    </row>
    <row r="85" spans="1:5" x14ac:dyDescent="0.3">
      <c r="A85" s="9">
        <v>84</v>
      </c>
      <c r="B85" t="s">
        <v>113</v>
      </c>
      <c r="C85" t="s">
        <v>114</v>
      </c>
      <c r="D85" s="2">
        <v>676.22</v>
      </c>
      <c r="E85" s="1">
        <v>43531</v>
      </c>
    </row>
    <row r="86" spans="1:5" x14ac:dyDescent="0.3">
      <c r="A86" s="9">
        <v>85</v>
      </c>
      <c r="B86" t="s">
        <v>115</v>
      </c>
      <c r="C86" t="s">
        <v>116</v>
      </c>
      <c r="D86" s="2">
        <v>1302.81</v>
      </c>
      <c r="E86" s="1">
        <v>43536</v>
      </c>
    </row>
    <row r="87" spans="1:5" x14ac:dyDescent="0.3">
      <c r="A87" s="9">
        <v>86</v>
      </c>
      <c r="B87" t="s">
        <v>117</v>
      </c>
      <c r="C87" t="s">
        <v>110</v>
      </c>
      <c r="D87" s="2">
        <v>509.24</v>
      </c>
      <c r="E87" s="1">
        <v>43546</v>
      </c>
    </row>
    <row r="88" spans="1:5" x14ac:dyDescent="0.3">
      <c r="A88" s="9">
        <v>87</v>
      </c>
      <c r="B88" t="s">
        <v>118</v>
      </c>
      <c r="C88" t="s">
        <v>119</v>
      </c>
      <c r="D88" s="2">
        <v>1278.57</v>
      </c>
      <c r="E88" s="1">
        <v>43547</v>
      </c>
    </row>
    <row r="89" spans="1:5" x14ac:dyDescent="0.3">
      <c r="A89" s="9">
        <v>88</v>
      </c>
      <c r="B89" t="s">
        <v>120</v>
      </c>
      <c r="C89" t="s">
        <v>121</v>
      </c>
      <c r="D89" s="2">
        <v>765.3</v>
      </c>
      <c r="E89" s="1">
        <v>43540</v>
      </c>
    </row>
    <row r="90" spans="1:5" x14ac:dyDescent="0.3">
      <c r="A90" s="9">
        <v>89</v>
      </c>
      <c r="B90" t="s">
        <v>122</v>
      </c>
      <c r="C90" t="s">
        <v>108</v>
      </c>
      <c r="D90" s="2">
        <v>1151.9000000000001</v>
      </c>
      <c r="E90" s="1">
        <v>43536</v>
      </c>
    </row>
    <row r="91" spans="1:5" x14ac:dyDescent="0.3">
      <c r="A91" s="9">
        <v>90</v>
      </c>
      <c r="B91" t="s">
        <v>123</v>
      </c>
      <c r="C91" t="s">
        <v>121</v>
      </c>
      <c r="D91" s="2">
        <v>222.16</v>
      </c>
      <c r="E91" s="1">
        <v>43536</v>
      </c>
    </row>
    <row r="92" spans="1:5" x14ac:dyDescent="0.3">
      <c r="A92" s="9">
        <v>91</v>
      </c>
      <c r="B92" t="s">
        <v>124</v>
      </c>
      <c r="C92" t="s">
        <v>125</v>
      </c>
      <c r="D92" s="2">
        <v>414.04</v>
      </c>
      <c r="E92" s="1">
        <v>43552</v>
      </c>
    </row>
    <row r="93" spans="1:5" x14ac:dyDescent="0.3">
      <c r="A93" s="9">
        <v>92</v>
      </c>
      <c r="B93" t="s">
        <v>126</v>
      </c>
      <c r="C93" t="s">
        <v>127</v>
      </c>
      <c r="D93" s="2">
        <v>209.48</v>
      </c>
      <c r="E93" s="1">
        <v>43536</v>
      </c>
    </row>
    <row r="94" spans="1:5" x14ac:dyDescent="0.3">
      <c r="A94" s="9">
        <v>93</v>
      </c>
      <c r="B94" t="s">
        <v>128</v>
      </c>
      <c r="C94" t="s">
        <v>129</v>
      </c>
      <c r="D94" s="2">
        <v>203.7</v>
      </c>
      <c r="E94" s="1">
        <v>43547</v>
      </c>
    </row>
    <row r="95" spans="1:5" x14ac:dyDescent="0.3">
      <c r="A95" s="9">
        <v>94</v>
      </c>
      <c r="B95" t="s">
        <v>130</v>
      </c>
      <c r="C95" t="s">
        <v>114</v>
      </c>
      <c r="D95" s="2">
        <v>340.63</v>
      </c>
      <c r="E95" s="1">
        <v>43547</v>
      </c>
    </row>
    <row r="96" spans="1:5" x14ac:dyDescent="0.3">
      <c r="A96" s="9">
        <v>95</v>
      </c>
      <c r="B96" t="s">
        <v>131</v>
      </c>
      <c r="C96" t="s">
        <v>112</v>
      </c>
      <c r="D96" s="2">
        <v>414.61</v>
      </c>
      <c r="E96" s="1">
        <v>43533</v>
      </c>
    </row>
    <row r="97" spans="1:5" x14ac:dyDescent="0.3">
      <c r="A97" s="9">
        <v>96</v>
      </c>
      <c r="B97" t="s">
        <v>132</v>
      </c>
      <c r="C97" t="s">
        <v>127</v>
      </c>
      <c r="D97" s="2">
        <v>1188.03</v>
      </c>
      <c r="E97" s="1">
        <v>43538</v>
      </c>
    </row>
    <row r="98" spans="1:5" x14ac:dyDescent="0.3">
      <c r="A98" s="9">
        <v>97</v>
      </c>
      <c r="B98" t="s">
        <v>133</v>
      </c>
      <c r="C98" t="s">
        <v>134</v>
      </c>
      <c r="D98" s="2">
        <v>1667.18</v>
      </c>
      <c r="E98" s="1">
        <v>43550</v>
      </c>
    </row>
    <row r="99" spans="1:5" x14ac:dyDescent="0.3">
      <c r="A99" s="9">
        <v>98</v>
      </c>
      <c r="B99" t="s">
        <v>135</v>
      </c>
      <c r="C99" t="s">
        <v>114</v>
      </c>
      <c r="D99" s="2">
        <v>766.58</v>
      </c>
      <c r="E99" s="1">
        <v>43529</v>
      </c>
    </row>
    <row r="100" spans="1:5" x14ac:dyDescent="0.3">
      <c r="A100" s="9">
        <v>99</v>
      </c>
      <c r="B100" t="s">
        <v>136</v>
      </c>
      <c r="C100" t="s">
        <v>137</v>
      </c>
      <c r="D100" s="2">
        <v>1526.19</v>
      </c>
      <c r="E100" s="1">
        <v>43546</v>
      </c>
    </row>
    <row r="101" spans="1:5" x14ac:dyDescent="0.3">
      <c r="A101" s="9">
        <v>100</v>
      </c>
      <c r="B101" t="s">
        <v>138</v>
      </c>
      <c r="C101" t="s">
        <v>139</v>
      </c>
      <c r="D101" s="2">
        <v>988.34</v>
      </c>
      <c r="E101" s="1">
        <v>43538</v>
      </c>
    </row>
    <row r="102" spans="1:5" x14ac:dyDescent="0.3">
      <c r="A102" s="9">
        <v>101</v>
      </c>
      <c r="B102" t="s">
        <v>140</v>
      </c>
      <c r="C102" t="s">
        <v>141</v>
      </c>
      <c r="D102" s="2">
        <v>17930.48</v>
      </c>
      <c r="E102" s="1">
        <v>43545</v>
      </c>
    </row>
    <row r="103" spans="1:5" x14ac:dyDescent="0.3">
      <c r="A103" s="9">
        <v>102</v>
      </c>
      <c r="B103" t="s">
        <v>142</v>
      </c>
      <c r="C103" t="s">
        <v>137</v>
      </c>
      <c r="D103" s="2">
        <v>-3066.19</v>
      </c>
      <c r="E103" s="1">
        <v>43526</v>
      </c>
    </row>
    <row r="104" spans="1:5" x14ac:dyDescent="0.3">
      <c r="A104" s="9">
        <v>103</v>
      </c>
      <c r="B104" t="s">
        <v>143</v>
      </c>
      <c r="C104" t="s">
        <v>110</v>
      </c>
      <c r="D104" s="2">
        <v>624.13</v>
      </c>
      <c r="E104" s="1">
        <v>43527</v>
      </c>
    </row>
    <row r="105" spans="1:5" x14ac:dyDescent="0.3">
      <c r="A105" s="9">
        <v>104</v>
      </c>
      <c r="B105" t="s">
        <v>144</v>
      </c>
      <c r="C105" t="s">
        <v>112</v>
      </c>
      <c r="D105" s="2">
        <v>957.12</v>
      </c>
      <c r="E105" s="1">
        <v>43536</v>
      </c>
    </row>
    <row r="106" spans="1:5" x14ac:dyDescent="0.3">
      <c r="A106" s="9">
        <v>105</v>
      </c>
      <c r="B106" t="s">
        <v>145</v>
      </c>
      <c r="C106" t="s">
        <v>114</v>
      </c>
      <c r="D106" s="2">
        <v>972.07</v>
      </c>
      <c r="E106" s="1">
        <v>43528</v>
      </c>
    </row>
    <row r="107" spans="1:5" x14ac:dyDescent="0.3">
      <c r="A107" s="9">
        <v>106</v>
      </c>
      <c r="B107" t="s">
        <v>146</v>
      </c>
      <c r="C107" t="s">
        <v>116</v>
      </c>
      <c r="D107" s="2">
        <v>1302.81</v>
      </c>
      <c r="E107" s="1">
        <v>43537</v>
      </c>
    </row>
    <row r="108" spans="1:5" x14ac:dyDescent="0.3">
      <c r="A108" s="9">
        <v>107</v>
      </c>
      <c r="B108" t="s">
        <v>147</v>
      </c>
      <c r="C108" t="s">
        <v>110</v>
      </c>
      <c r="D108" s="2">
        <v>497.12</v>
      </c>
      <c r="E108" s="1">
        <v>43531</v>
      </c>
    </row>
    <row r="109" spans="1:5" x14ac:dyDescent="0.3">
      <c r="A109" s="9">
        <v>108</v>
      </c>
      <c r="B109" t="s">
        <v>148</v>
      </c>
      <c r="C109" t="s">
        <v>119</v>
      </c>
      <c r="D109" s="2">
        <v>1372.7</v>
      </c>
      <c r="E109" s="1">
        <v>43553</v>
      </c>
    </row>
    <row r="110" spans="1:5" x14ac:dyDescent="0.3">
      <c r="A110" s="9">
        <v>109</v>
      </c>
      <c r="B110" t="s">
        <v>149</v>
      </c>
      <c r="C110" t="s">
        <v>121</v>
      </c>
      <c r="D110" s="2">
        <v>609.34</v>
      </c>
      <c r="E110" s="1">
        <v>43534</v>
      </c>
    </row>
    <row r="111" spans="1:5" x14ac:dyDescent="0.3">
      <c r="A111" s="9">
        <v>110</v>
      </c>
      <c r="B111" t="s">
        <v>150</v>
      </c>
      <c r="C111" t="s">
        <v>108</v>
      </c>
      <c r="D111" s="2">
        <v>1189.06</v>
      </c>
      <c r="E111" s="1">
        <v>43545</v>
      </c>
    </row>
    <row r="112" spans="1:5" x14ac:dyDescent="0.3">
      <c r="A112" s="9">
        <v>111</v>
      </c>
      <c r="B112" t="s">
        <v>151</v>
      </c>
      <c r="C112" t="s">
        <v>121</v>
      </c>
      <c r="D112" s="2">
        <v>188.4</v>
      </c>
      <c r="E112" s="1">
        <v>43550</v>
      </c>
    </row>
    <row r="113" spans="1:5" x14ac:dyDescent="0.3">
      <c r="A113" s="9">
        <v>112</v>
      </c>
      <c r="B113" t="s">
        <v>152</v>
      </c>
      <c r="C113" t="s">
        <v>125</v>
      </c>
      <c r="D113" s="2">
        <v>397.61</v>
      </c>
      <c r="E113" s="1">
        <v>43526</v>
      </c>
    </row>
    <row r="114" spans="1:5" x14ac:dyDescent="0.3">
      <c r="A114" s="9">
        <v>113</v>
      </c>
      <c r="B114" t="s">
        <v>153</v>
      </c>
      <c r="C114" t="s">
        <v>127</v>
      </c>
      <c r="D114" s="2">
        <v>356.12</v>
      </c>
      <c r="E114" s="1">
        <v>43548</v>
      </c>
    </row>
    <row r="115" spans="1:5" x14ac:dyDescent="0.3">
      <c r="A115" s="9">
        <v>114</v>
      </c>
      <c r="B115" t="s">
        <v>154</v>
      </c>
      <c r="C115" t="s">
        <v>129</v>
      </c>
      <c r="D115" s="2">
        <v>230.32</v>
      </c>
      <c r="E115" s="1">
        <v>43548</v>
      </c>
    </row>
    <row r="116" spans="1:5" x14ac:dyDescent="0.3">
      <c r="A116" s="9">
        <v>115</v>
      </c>
      <c r="B116" t="s">
        <v>155</v>
      </c>
      <c r="C116" t="s">
        <v>114</v>
      </c>
      <c r="D116" s="2">
        <v>289.54000000000002</v>
      </c>
      <c r="E116" s="1">
        <v>43545</v>
      </c>
    </row>
    <row r="117" spans="1:5" x14ac:dyDescent="0.3">
      <c r="A117" s="9">
        <v>116</v>
      </c>
      <c r="B117" t="s">
        <v>156</v>
      </c>
      <c r="C117" t="s">
        <v>112</v>
      </c>
      <c r="D117" s="2">
        <v>365.68</v>
      </c>
      <c r="E117" s="1">
        <v>43530</v>
      </c>
    </row>
    <row r="118" spans="1:5" x14ac:dyDescent="0.3">
      <c r="A118" s="9">
        <v>117</v>
      </c>
      <c r="B118" t="s">
        <v>157</v>
      </c>
      <c r="C118" t="s">
        <v>127</v>
      </c>
      <c r="D118" s="2">
        <v>1400.91</v>
      </c>
      <c r="E118" s="1">
        <v>43554</v>
      </c>
    </row>
    <row r="119" spans="1:5" x14ac:dyDescent="0.3">
      <c r="A119" s="9">
        <v>118</v>
      </c>
      <c r="B119" t="s">
        <v>158</v>
      </c>
      <c r="C119" t="s">
        <v>134</v>
      </c>
      <c r="D119" s="2">
        <v>2179.15</v>
      </c>
      <c r="E119" s="1">
        <v>43530</v>
      </c>
    </row>
    <row r="120" spans="1:5" x14ac:dyDescent="0.3">
      <c r="A120" s="9">
        <v>119</v>
      </c>
      <c r="B120" t="s">
        <v>159</v>
      </c>
      <c r="C120" t="s">
        <v>114</v>
      </c>
      <c r="D120" s="2">
        <v>519.57000000000005</v>
      </c>
      <c r="E120" s="1">
        <v>43554</v>
      </c>
    </row>
    <row r="121" spans="1:5" x14ac:dyDescent="0.3">
      <c r="A121" s="9">
        <v>120</v>
      </c>
      <c r="B121" t="s">
        <v>160</v>
      </c>
      <c r="C121" t="s">
        <v>137</v>
      </c>
      <c r="D121" s="2">
        <v>2723.46</v>
      </c>
      <c r="E121" s="1">
        <v>43546</v>
      </c>
    </row>
    <row r="122" spans="1:5" x14ac:dyDescent="0.3">
      <c r="A122" s="9">
        <v>121</v>
      </c>
      <c r="B122" t="s">
        <v>161</v>
      </c>
      <c r="C122" t="s">
        <v>139</v>
      </c>
      <c r="D122" s="2">
        <v>1286.71</v>
      </c>
      <c r="E122" s="1">
        <v>43552</v>
      </c>
    </row>
    <row r="123" spans="1:5" x14ac:dyDescent="0.3">
      <c r="A123" s="9">
        <v>122</v>
      </c>
      <c r="B123" t="s">
        <v>162</v>
      </c>
      <c r="C123" t="s">
        <v>38</v>
      </c>
      <c r="D123" s="2">
        <v>4675.55</v>
      </c>
      <c r="E123" s="1">
        <v>43524</v>
      </c>
    </row>
    <row r="124" spans="1:5" x14ac:dyDescent="0.3">
      <c r="A124" s="9">
        <v>123</v>
      </c>
      <c r="B124" t="s">
        <v>163</v>
      </c>
      <c r="C124" t="s">
        <v>9</v>
      </c>
      <c r="D124" s="2">
        <v>609.47</v>
      </c>
      <c r="E124" s="1">
        <v>43537</v>
      </c>
    </row>
    <row r="125" spans="1:5" x14ac:dyDescent="0.3">
      <c r="A125" s="9">
        <v>124</v>
      </c>
      <c r="B125" t="s">
        <v>164</v>
      </c>
      <c r="C125" t="s">
        <v>47</v>
      </c>
      <c r="D125" s="2">
        <v>323.19</v>
      </c>
      <c r="E125" s="1">
        <v>43547</v>
      </c>
    </row>
    <row r="126" spans="1:5" x14ac:dyDescent="0.3">
      <c r="A126" s="9">
        <v>125</v>
      </c>
      <c r="B126" t="s">
        <v>165</v>
      </c>
      <c r="C126" t="s">
        <v>35</v>
      </c>
      <c r="D126" s="2">
        <v>836.65</v>
      </c>
      <c r="E126" s="1">
        <v>43551</v>
      </c>
    </row>
    <row r="127" spans="1:5" x14ac:dyDescent="0.3">
      <c r="A127" s="9">
        <v>126</v>
      </c>
      <c r="B127" t="s">
        <v>166</v>
      </c>
      <c r="C127" t="s">
        <v>63</v>
      </c>
      <c r="D127" s="2">
        <v>85.29</v>
      </c>
      <c r="E127" s="1">
        <v>43538</v>
      </c>
    </row>
    <row r="128" spans="1:5" x14ac:dyDescent="0.3">
      <c r="A128" s="9">
        <v>127</v>
      </c>
      <c r="B128" t="s">
        <v>167</v>
      </c>
      <c r="C128" t="s">
        <v>65</v>
      </c>
      <c r="D128" s="2">
        <v>2793.6</v>
      </c>
      <c r="E128" s="1">
        <v>43534</v>
      </c>
    </row>
    <row r="129" spans="1:5" x14ac:dyDescent="0.3">
      <c r="A129" s="9">
        <v>128</v>
      </c>
      <c r="B129" t="s">
        <v>168</v>
      </c>
      <c r="C129" t="s">
        <v>14</v>
      </c>
      <c r="D129" s="2">
        <v>534.32000000000005</v>
      </c>
      <c r="E129" s="1">
        <v>43541</v>
      </c>
    </row>
    <row r="130" spans="1:5" x14ac:dyDescent="0.3">
      <c r="A130" s="9">
        <v>129</v>
      </c>
      <c r="B130" t="s">
        <v>169</v>
      </c>
      <c r="C130" t="s">
        <v>68</v>
      </c>
      <c r="D130" s="2">
        <v>89.9</v>
      </c>
      <c r="E130" s="1">
        <v>43528</v>
      </c>
    </row>
    <row r="131" spans="1:5" x14ac:dyDescent="0.3">
      <c r="A131" s="9">
        <v>130</v>
      </c>
      <c r="B131" t="s">
        <v>170</v>
      </c>
      <c r="C131" t="s">
        <v>40</v>
      </c>
      <c r="D131" s="2">
        <v>155.94</v>
      </c>
      <c r="E131" s="1">
        <v>43537</v>
      </c>
    </row>
    <row r="132" spans="1:5" x14ac:dyDescent="0.3">
      <c r="A132" s="9">
        <v>131</v>
      </c>
      <c r="B132" t="s">
        <v>171</v>
      </c>
      <c r="C132" t="s">
        <v>71</v>
      </c>
      <c r="D132" s="2">
        <v>738.72</v>
      </c>
      <c r="E132" s="1">
        <v>43538</v>
      </c>
    </row>
    <row r="133" spans="1:5" x14ac:dyDescent="0.3">
      <c r="A133" s="9">
        <v>132</v>
      </c>
      <c r="B133" t="s">
        <v>172</v>
      </c>
      <c r="C133" t="s">
        <v>71</v>
      </c>
      <c r="D133" s="2">
        <v>1522.54</v>
      </c>
      <c r="E133" s="1">
        <v>43533</v>
      </c>
    </row>
    <row r="134" spans="1:5" x14ac:dyDescent="0.3">
      <c r="A134" s="9">
        <v>133</v>
      </c>
      <c r="B134" t="s">
        <v>173</v>
      </c>
      <c r="C134" t="s">
        <v>35</v>
      </c>
      <c r="D134" s="2">
        <v>2188.42</v>
      </c>
      <c r="E134" s="1">
        <v>43532</v>
      </c>
    </row>
    <row r="135" spans="1:5" x14ac:dyDescent="0.3">
      <c r="A135" s="9">
        <v>134</v>
      </c>
      <c r="B135" t="s">
        <v>174</v>
      </c>
      <c r="C135" t="s">
        <v>17</v>
      </c>
      <c r="D135" s="2">
        <v>1569.26</v>
      </c>
      <c r="E135" s="1">
        <v>43549</v>
      </c>
    </row>
    <row r="136" spans="1:5" x14ac:dyDescent="0.3">
      <c r="A136" s="9">
        <v>135</v>
      </c>
      <c r="B136" t="s">
        <v>175</v>
      </c>
      <c r="C136" t="s">
        <v>38</v>
      </c>
      <c r="D136" s="2">
        <v>1044.96</v>
      </c>
      <c r="E136" s="1">
        <v>43549</v>
      </c>
    </row>
    <row r="137" spans="1:5" x14ac:dyDescent="0.3">
      <c r="A137" s="9">
        <v>136</v>
      </c>
      <c r="B137" t="s">
        <v>176</v>
      </c>
      <c r="C137" t="s">
        <v>43</v>
      </c>
      <c r="D137" s="2">
        <v>64.010000000000005</v>
      </c>
      <c r="E137" s="1">
        <v>43541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D3C59-33FE-4A4E-BAF1-61B2C89FF8B0}">
  <dimension ref="A1:W137"/>
  <sheetViews>
    <sheetView workbookViewId="0">
      <selection activeCell="O82" sqref="O82"/>
    </sheetView>
  </sheetViews>
  <sheetFormatPr defaultRowHeight="14.4" x14ac:dyDescent="0.3"/>
  <cols>
    <col min="1" max="1" width="17.33203125" style="41" bestFit="1" customWidth="1"/>
    <col min="2" max="6" width="8.88671875" style="41"/>
    <col min="7" max="8" width="11" style="41" bestFit="1" customWidth="1"/>
    <col min="9" max="10" width="8.88671875" style="41"/>
    <col min="11" max="11" width="13.44140625" style="41" bestFit="1" customWidth="1"/>
    <col min="12" max="16384" width="8.88671875" style="41"/>
  </cols>
  <sheetData>
    <row r="1" spans="1:23" s="24" customFormat="1" x14ac:dyDescent="0.3">
      <c r="A1" s="24" t="s">
        <v>446</v>
      </c>
      <c r="B1" s="43" t="s">
        <v>442</v>
      </c>
      <c r="D1" s="24" t="s">
        <v>442</v>
      </c>
      <c r="E1" s="24" t="s">
        <v>179</v>
      </c>
      <c r="G1" s="43" t="s">
        <v>443</v>
      </c>
      <c r="H1" s="24" t="s">
        <v>443</v>
      </c>
      <c r="I1" s="24" t="s">
        <v>179</v>
      </c>
      <c r="K1" s="43" t="s">
        <v>444</v>
      </c>
      <c r="L1" s="24" t="s">
        <v>445</v>
      </c>
      <c r="M1" s="24" t="s">
        <v>179</v>
      </c>
    </row>
    <row r="2" spans="1:23" x14ac:dyDescent="0.3">
      <c r="A2" s="41">
        <v>81744.77</v>
      </c>
      <c r="B2" s="44" t="str">
        <f>LEFT(A2,1)</f>
        <v>8</v>
      </c>
      <c r="D2" s="45">
        <v>1</v>
      </c>
      <c r="E2" s="45">
        <f>COUNTIF($B:$B,D2)</f>
        <v>42</v>
      </c>
      <c r="G2" s="44" t="str">
        <f>MID(A2,2,1)</f>
        <v>1</v>
      </c>
      <c r="H2" s="45">
        <v>0</v>
      </c>
      <c r="I2" s="45">
        <f>COUNTIF($G:$G,H2)</f>
        <v>15</v>
      </c>
      <c r="K2" s="44" t="str">
        <f>LEFT(A2,2)</f>
        <v>81</v>
      </c>
      <c r="L2" s="45">
        <v>10</v>
      </c>
      <c r="M2" s="45">
        <f>COUNTIF($K:$K,L2)</f>
        <v>6</v>
      </c>
      <c r="O2" s="47"/>
      <c r="P2" s="47"/>
      <c r="Q2" s="47"/>
      <c r="R2" s="47"/>
      <c r="S2" s="47"/>
      <c r="T2" s="47"/>
      <c r="U2" s="47"/>
      <c r="V2" s="47"/>
      <c r="W2" s="47"/>
    </row>
    <row r="3" spans="1:23" x14ac:dyDescent="0.3">
      <c r="A3" s="42">
        <v>41180.1</v>
      </c>
      <c r="B3" s="44" t="str">
        <f t="shared" ref="B3:B66" si="0">LEFT(A3,1)</f>
        <v>4</v>
      </c>
      <c r="D3" s="45">
        <v>2</v>
      </c>
      <c r="E3" s="45">
        <f t="shared" ref="E3:E10" si="1">COUNTIF($B:$B,D3)</f>
        <v>21</v>
      </c>
      <c r="G3" s="44" t="str">
        <f t="shared" ref="G3:G66" si="2">MID(A3,2,1)</f>
        <v>1</v>
      </c>
      <c r="H3" s="45">
        <v>1</v>
      </c>
      <c r="I3" s="45">
        <f t="shared" ref="I3:I11" si="3">COUNTIF($G:$G,H3)</f>
        <v>18</v>
      </c>
      <c r="K3" s="44" t="str">
        <f t="shared" ref="K3:K66" si="4">LEFT(A3,2)</f>
        <v>41</v>
      </c>
      <c r="L3" s="45">
        <v>11</v>
      </c>
      <c r="M3" s="45">
        <f t="shared" ref="M3:M66" si="5">COUNTIF($K:$K,L3)</f>
        <v>5</v>
      </c>
      <c r="O3" s="47"/>
      <c r="P3" s="47"/>
      <c r="Q3" s="47"/>
      <c r="R3" s="47"/>
      <c r="S3" s="47"/>
      <c r="T3" s="47"/>
      <c r="U3" s="47"/>
      <c r="V3" s="47"/>
      <c r="W3" s="47"/>
    </row>
    <row r="4" spans="1:23" x14ac:dyDescent="0.3">
      <c r="A4" s="42">
        <v>32857.01</v>
      </c>
      <c r="B4" s="44" t="str">
        <f t="shared" si="0"/>
        <v>3</v>
      </c>
      <c r="D4" s="45">
        <v>3</v>
      </c>
      <c r="E4" s="45">
        <f t="shared" si="1"/>
        <v>15</v>
      </c>
      <c r="G4" s="44" t="str">
        <f t="shared" si="2"/>
        <v>2</v>
      </c>
      <c r="H4" s="45">
        <v>2</v>
      </c>
      <c r="I4" s="45">
        <f t="shared" si="3"/>
        <v>15</v>
      </c>
      <c r="K4" s="44" t="str">
        <f t="shared" si="4"/>
        <v>32</v>
      </c>
      <c r="L4" s="45">
        <v>12</v>
      </c>
      <c r="M4" s="45">
        <f t="shared" si="5"/>
        <v>5</v>
      </c>
      <c r="O4" s="48"/>
      <c r="P4" s="48"/>
      <c r="Q4" s="47"/>
      <c r="R4" s="47"/>
      <c r="S4" s="47"/>
      <c r="T4" s="47"/>
      <c r="U4" s="47"/>
      <c r="V4" s="47"/>
      <c r="W4" s="47"/>
    </row>
    <row r="5" spans="1:23" x14ac:dyDescent="0.3">
      <c r="A5" s="42">
        <v>25638.37</v>
      </c>
      <c r="B5" s="44" t="str">
        <f t="shared" si="0"/>
        <v>2</v>
      </c>
      <c r="D5" s="45">
        <v>4</v>
      </c>
      <c r="E5" s="45">
        <f t="shared" si="1"/>
        <v>14</v>
      </c>
      <c r="G5" s="44" t="str">
        <f t="shared" si="2"/>
        <v>5</v>
      </c>
      <c r="H5" s="45">
        <v>3</v>
      </c>
      <c r="I5" s="45">
        <f t="shared" si="3"/>
        <v>14</v>
      </c>
      <c r="K5" s="44" t="str">
        <f t="shared" si="4"/>
        <v>25</v>
      </c>
      <c r="L5" s="45">
        <v>13</v>
      </c>
      <c r="M5" s="45">
        <f t="shared" si="5"/>
        <v>5</v>
      </c>
      <c r="O5" s="46"/>
      <c r="P5" s="46"/>
      <c r="Q5" s="47"/>
      <c r="R5" s="47"/>
      <c r="S5" s="47"/>
      <c r="T5" s="47"/>
      <c r="U5" s="47"/>
      <c r="V5" s="47"/>
      <c r="W5" s="47"/>
    </row>
    <row r="6" spans="1:23" x14ac:dyDescent="0.3">
      <c r="A6" s="42">
        <v>18306.82</v>
      </c>
      <c r="B6" s="44" t="str">
        <f t="shared" si="0"/>
        <v>1</v>
      </c>
      <c r="D6" s="45">
        <v>5</v>
      </c>
      <c r="E6" s="45">
        <f t="shared" si="1"/>
        <v>11</v>
      </c>
      <c r="G6" s="44" t="str">
        <f t="shared" si="2"/>
        <v>8</v>
      </c>
      <c r="H6" s="45">
        <v>4</v>
      </c>
      <c r="I6" s="45">
        <f t="shared" si="3"/>
        <v>16</v>
      </c>
      <c r="K6" s="44" t="str">
        <f t="shared" si="4"/>
        <v>18</v>
      </c>
      <c r="L6" s="45">
        <v>14</v>
      </c>
      <c r="M6" s="45">
        <f t="shared" si="5"/>
        <v>5</v>
      </c>
      <c r="O6" s="46"/>
      <c r="P6" s="46"/>
      <c r="Q6" s="47"/>
      <c r="R6" s="47"/>
      <c r="S6" s="47"/>
      <c r="T6" s="47"/>
      <c r="U6" s="47"/>
      <c r="V6" s="47"/>
      <c r="W6" s="47"/>
    </row>
    <row r="7" spans="1:23" x14ac:dyDescent="0.3">
      <c r="A7" s="42">
        <v>17930.48</v>
      </c>
      <c r="B7" s="44" t="str">
        <f t="shared" si="0"/>
        <v>1</v>
      </c>
      <c r="D7" s="45">
        <v>6</v>
      </c>
      <c r="E7" s="45">
        <f t="shared" si="1"/>
        <v>8</v>
      </c>
      <c r="G7" s="44" t="str">
        <f t="shared" si="2"/>
        <v>7</v>
      </c>
      <c r="H7" s="45">
        <v>5</v>
      </c>
      <c r="I7" s="45">
        <f t="shared" si="3"/>
        <v>20</v>
      </c>
      <c r="K7" s="44" t="str">
        <f t="shared" si="4"/>
        <v>17</v>
      </c>
      <c r="L7" s="45">
        <v>15</v>
      </c>
      <c r="M7" s="45">
        <f t="shared" si="5"/>
        <v>6</v>
      </c>
      <c r="O7" s="46"/>
      <c r="P7" s="46"/>
      <c r="Q7" s="47"/>
      <c r="R7" s="47"/>
      <c r="S7" s="47"/>
      <c r="T7" s="47"/>
      <c r="U7" s="47"/>
      <c r="V7" s="47"/>
      <c r="W7" s="47"/>
    </row>
    <row r="8" spans="1:23" x14ac:dyDescent="0.3">
      <c r="A8" s="42">
        <v>16300.28</v>
      </c>
      <c r="B8" s="44" t="str">
        <f t="shared" si="0"/>
        <v>1</v>
      </c>
      <c r="D8" s="45">
        <v>7</v>
      </c>
      <c r="E8" s="45">
        <f t="shared" si="1"/>
        <v>5</v>
      </c>
      <c r="G8" s="44" t="str">
        <f t="shared" si="2"/>
        <v>6</v>
      </c>
      <c r="H8" s="45">
        <v>6</v>
      </c>
      <c r="I8" s="45">
        <f t="shared" si="3"/>
        <v>9</v>
      </c>
      <c r="K8" s="44" t="str">
        <f t="shared" si="4"/>
        <v>16</v>
      </c>
      <c r="L8" s="45">
        <v>16</v>
      </c>
      <c r="M8" s="45">
        <f t="shared" si="5"/>
        <v>3</v>
      </c>
      <c r="O8" s="46"/>
      <c r="P8" s="46"/>
      <c r="Q8" s="47"/>
      <c r="R8" s="47"/>
      <c r="S8" s="47"/>
      <c r="T8" s="47"/>
      <c r="U8" s="47"/>
      <c r="V8" s="47"/>
      <c r="W8" s="47"/>
    </row>
    <row r="9" spans="1:23" x14ac:dyDescent="0.3">
      <c r="A9" s="42">
        <v>11163.61</v>
      </c>
      <c r="B9" s="44" t="str">
        <f t="shared" si="0"/>
        <v>1</v>
      </c>
      <c r="D9" s="45">
        <v>8</v>
      </c>
      <c r="E9" s="45">
        <f t="shared" si="1"/>
        <v>10</v>
      </c>
      <c r="G9" s="44" t="str">
        <f t="shared" si="2"/>
        <v>1</v>
      </c>
      <c r="H9" s="45">
        <v>7</v>
      </c>
      <c r="I9" s="45">
        <f t="shared" si="3"/>
        <v>10</v>
      </c>
      <c r="K9" s="44" t="str">
        <f t="shared" si="4"/>
        <v>11</v>
      </c>
      <c r="L9" s="45">
        <v>17</v>
      </c>
      <c r="M9" s="45">
        <f t="shared" si="5"/>
        <v>4</v>
      </c>
      <c r="O9" s="46"/>
      <c r="P9" s="46"/>
      <c r="Q9" s="47"/>
      <c r="R9" s="47"/>
      <c r="S9" s="47"/>
      <c r="T9" s="47"/>
      <c r="U9" s="47"/>
      <c r="V9" s="47"/>
      <c r="W9" s="47"/>
    </row>
    <row r="10" spans="1:23" x14ac:dyDescent="0.3">
      <c r="A10" s="42">
        <v>10118.64</v>
      </c>
      <c r="B10" s="44" t="str">
        <f t="shared" si="0"/>
        <v>1</v>
      </c>
      <c r="D10" s="45">
        <v>9</v>
      </c>
      <c r="E10" s="45">
        <f t="shared" si="1"/>
        <v>10</v>
      </c>
      <c r="G10" s="44" t="str">
        <f t="shared" si="2"/>
        <v>0</v>
      </c>
      <c r="H10" s="45">
        <v>8</v>
      </c>
      <c r="I10" s="45">
        <f t="shared" si="3"/>
        <v>11</v>
      </c>
      <c r="K10" s="44" t="str">
        <f t="shared" si="4"/>
        <v>10</v>
      </c>
      <c r="L10" s="45">
        <v>18</v>
      </c>
      <c r="M10" s="45">
        <f t="shared" si="5"/>
        <v>3</v>
      </c>
      <c r="O10" s="47"/>
      <c r="P10" s="47"/>
      <c r="Q10" s="47"/>
      <c r="R10" s="47"/>
      <c r="S10" s="47"/>
      <c r="T10" s="47"/>
      <c r="U10" s="47"/>
      <c r="V10" s="47"/>
      <c r="W10" s="47"/>
    </row>
    <row r="11" spans="1:23" x14ac:dyDescent="0.3">
      <c r="A11" s="42">
        <v>10091.84</v>
      </c>
      <c r="B11" s="44" t="str">
        <f t="shared" si="0"/>
        <v>1</v>
      </c>
      <c r="G11" s="44" t="str">
        <f t="shared" si="2"/>
        <v>0</v>
      </c>
      <c r="H11" s="45">
        <v>9</v>
      </c>
      <c r="I11" s="45">
        <f t="shared" si="3"/>
        <v>8</v>
      </c>
      <c r="K11" s="44" t="str">
        <f t="shared" si="4"/>
        <v>10</v>
      </c>
      <c r="L11" s="45">
        <v>19</v>
      </c>
      <c r="M11" s="45">
        <f t="shared" si="5"/>
        <v>0</v>
      </c>
      <c r="O11" s="47"/>
      <c r="P11" s="47"/>
      <c r="Q11" s="47"/>
      <c r="R11" s="47"/>
      <c r="S11" s="47"/>
      <c r="T11" s="47"/>
      <c r="U11" s="47"/>
      <c r="V11" s="47"/>
      <c r="W11" s="47"/>
    </row>
    <row r="12" spans="1:23" x14ac:dyDescent="0.3">
      <c r="A12" s="42">
        <v>9923.58</v>
      </c>
      <c r="B12" s="44" t="str">
        <f t="shared" si="0"/>
        <v>9</v>
      </c>
      <c r="G12" s="44" t="str">
        <f t="shared" si="2"/>
        <v>9</v>
      </c>
      <c r="K12" s="44" t="str">
        <f t="shared" si="4"/>
        <v>99</v>
      </c>
      <c r="L12" s="45">
        <v>20</v>
      </c>
      <c r="M12" s="45">
        <f t="shared" si="5"/>
        <v>3</v>
      </c>
      <c r="O12" s="49"/>
      <c r="P12" s="49"/>
      <c r="Q12" s="49"/>
      <c r="R12" s="49"/>
      <c r="S12" s="49"/>
      <c r="T12" s="49"/>
      <c r="U12" s="47"/>
      <c r="V12" s="47"/>
      <c r="W12" s="47"/>
    </row>
    <row r="13" spans="1:23" x14ac:dyDescent="0.3">
      <c r="A13" s="42">
        <v>9595.5400000000009</v>
      </c>
      <c r="B13" s="44" t="str">
        <f t="shared" si="0"/>
        <v>9</v>
      </c>
      <c r="G13" s="44" t="str">
        <f t="shared" si="2"/>
        <v>5</v>
      </c>
      <c r="K13" s="44" t="str">
        <f t="shared" si="4"/>
        <v>95</v>
      </c>
      <c r="L13" s="45">
        <v>21</v>
      </c>
      <c r="M13" s="45">
        <f t="shared" si="5"/>
        <v>5</v>
      </c>
      <c r="O13" s="46"/>
      <c r="P13" s="46"/>
      <c r="Q13" s="46"/>
      <c r="R13" s="46"/>
      <c r="S13" s="46"/>
      <c r="T13" s="46"/>
      <c r="U13" s="47"/>
      <c r="V13" s="47"/>
      <c r="W13" s="47"/>
    </row>
    <row r="14" spans="1:23" x14ac:dyDescent="0.3">
      <c r="A14" s="42">
        <v>9510.48</v>
      </c>
      <c r="B14" s="44" t="str">
        <f t="shared" si="0"/>
        <v>9</v>
      </c>
      <c r="G14" s="44" t="str">
        <f t="shared" si="2"/>
        <v>5</v>
      </c>
      <c r="K14" s="44" t="str">
        <f t="shared" si="4"/>
        <v>95</v>
      </c>
      <c r="L14" s="45">
        <v>22</v>
      </c>
      <c r="M14" s="45">
        <f t="shared" si="5"/>
        <v>2</v>
      </c>
      <c r="O14" s="46"/>
      <c r="P14" s="46"/>
      <c r="Q14" s="46"/>
      <c r="R14" s="46"/>
      <c r="S14" s="46"/>
      <c r="T14" s="46"/>
      <c r="U14" s="47"/>
      <c r="V14" s="47"/>
      <c r="W14" s="47"/>
    </row>
    <row r="15" spans="1:23" x14ac:dyDescent="0.3">
      <c r="A15" s="42">
        <v>8432.7900000000009</v>
      </c>
      <c r="B15" s="44" t="str">
        <f t="shared" si="0"/>
        <v>8</v>
      </c>
      <c r="G15" s="44" t="str">
        <f t="shared" si="2"/>
        <v>4</v>
      </c>
      <c r="K15" s="44" t="str">
        <f t="shared" si="4"/>
        <v>84</v>
      </c>
      <c r="L15" s="45">
        <v>23</v>
      </c>
      <c r="M15" s="45">
        <f t="shared" si="5"/>
        <v>1</v>
      </c>
      <c r="O15" s="46"/>
      <c r="P15" s="46"/>
      <c r="Q15" s="46"/>
      <c r="R15" s="46"/>
      <c r="S15" s="46"/>
      <c r="T15" s="46"/>
      <c r="U15" s="47"/>
      <c r="V15" s="47"/>
      <c r="W15" s="47"/>
    </row>
    <row r="16" spans="1:23" x14ac:dyDescent="0.3">
      <c r="A16" s="42">
        <v>8286.6200000000008</v>
      </c>
      <c r="B16" s="44" t="str">
        <f t="shared" si="0"/>
        <v>8</v>
      </c>
      <c r="G16" s="44" t="str">
        <f t="shared" si="2"/>
        <v>2</v>
      </c>
      <c r="K16" s="44" t="str">
        <f t="shared" si="4"/>
        <v>82</v>
      </c>
      <c r="L16" s="45">
        <v>24</v>
      </c>
      <c r="M16" s="45">
        <f t="shared" si="5"/>
        <v>3</v>
      </c>
      <c r="O16" s="47"/>
      <c r="P16" s="47"/>
      <c r="Q16" s="47"/>
      <c r="R16" s="47"/>
      <c r="S16" s="47"/>
      <c r="T16" s="47"/>
      <c r="U16" s="47"/>
      <c r="V16" s="47"/>
      <c r="W16" s="47"/>
    </row>
    <row r="17" spans="1:23" x14ac:dyDescent="0.3">
      <c r="A17" s="42">
        <v>5837.4</v>
      </c>
      <c r="B17" s="44" t="str">
        <f t="shared" si="0"/>
        <v>5</v>
      </c>
      <c r="G17" s="44" t="str">
        <f t="shared" si="2"/>
        <v>8</v>
      </c>
      <c r="K17" s="44" t="str">
        <f t="shared" si="4"/>
        <v>58</v>
      </c>
      <c r="L17" s="45">
        <v>25</v>
      </c>
      <c r="M17" s="45">
        <f t="shared" si="5"/>
        <v>1</v>
      </c>
      <c r="O17" s="49"/>
      <c r="P17" s="49"/>
      <c r="Q17" s="49"/>
      <c r="R17" s="49"/>
      <c r="S17" s="49"/>
      <c r="T17" s="49"/>
      <c r="U17" s="49"/>
      <c r="V17" s="49"/>
      <c r="W17" s="49"/>
    </row>
    <row r="18" spans="1:23" x14ac:dyDescent="0.3">
      <c r="A18" s="42">
        <v>5551.05</v>
      </c>
      <c r="B18" s="44" t="str">
        <f t="shared" si="0"/>
        <v>5</v>
      </c>
      <c r="G18" s="44" t="str">
        <f t="shared" si="2"/>
        <v>5</v>
      </c>
      <c r="K18" s="44" t="str">
        <f t="shared" si="4"/>
        <v>55</v>
      </c>
      <c r="L18" s="45">
        <v>26</v>
      </c>
      <c r="M18" s="45">
        <f t="shared" si="5"/>
        <v>0</v>
      </c>
      <c r="O18" s="46"/>
      <c r="P18" s="46"/>
      <c r="Q18" s="46"/>
      <c r="R18" s="46"/>
      <c r="S18" s="46"/>
      <c r="T18" s="46"/>
      <c r="U18" s="46"/>
      <c r="V18" s="46"/>
      <c r="W18" s="46"/>
    </row>
    <row r="19" spans="1:23" x14ac:dyDescent="0.3">
      <c r="A19" s="42">
        <v>5446.27</v>
      </c>
      <c r="B19" s="44" t="str">
        <f t="shared" si="0"/>
        <v>5</v>
      </c>
      <c r="G19" s="44" t="str">
        <f t="shared" si="2"/>
        <v>4</v>
      </c>
      <c r="K19" s="44" t="str">
        <f t="shared" si="4"/>
        <v>54</v>
      </c>
      <c r="L19" s="45">
        <v>27</v>
      </c>
      <c r="M19" s="45">
        <f t="shared" si="5"/>
        <v>2</v>
      </c>
      <c r="O19" s="46"/>
      <c r="P19" s="46"/>
      <c r="Q19" s="46"/>
      <c r="R19" s="46"/>
      <c r="S19" s="46"/>
      <c r="T19" s="46"/>
      <c r="U19" s="46"/>
      <c r="V19" s="46"/>
      <c r="W19" s="46"/>
    </row>
    <row r="20" spans="1:23" x14ac:dyDescent="0.3">
      <c r="A20" s="42">
        <v>4675.55</v>
      </c>
      <c r="B20" s="44" t="str">
        <f t="shared" si="0"/>
        <v>4</v>
      </c>
      <c r="G20" s="44" t="str">
        <f t="shared" si="2"/>
        <v>6</v>
      </c>
      <c r="K20" s="44" t="str">
        <f t="shared" si="4"/>
        <v>46</v>
      </c>
      <c r="L20" s="45">
        <v>28</v>
      </c>
      <c r="M20" s="45">
        <f t="shared" si="5"/>
        <v>3</v>
      </c>
      <c r="O20" s="47"/>
      <c r="P20" s="47"/>
      <c r="Q20" s="47"/>
      <c r="R20" s="47"/>
      <c r="S20" s="47"/>
      <c r="T20" s="47"/>
      <c r="U20" s="47"/>
      <c r="V20" s="47"/>
      <c r="W20" s="47"/>
    </row>
    <row r="21" spans="1:23" x14ac:dyDescent="0.3">
      <c r="A21" s="42">
        <v>4619.16</v>
      </c>
      <c r="B21" s="44" t="str">
        <f t="shared" si="0"/>
        <v>4</v>
      </c>
      <c r="G21" s="44" t="str">
        <f t="shared" si="2"/>
        <v>6</v>
      </c>
      <c r="K21" s="44" t="str">
        <f t="shared" si="4"/>
        <v>46</v>
      </c>
      <c r="L21" s="45">
        <v>29</v>
      </c>
      <c r="M21" s="45">
        <f t="shared" si="5"/>
        <v>1</v>
      </c>
      <c r="O21" s="47"/>
      <c r="P21" s="47"/>
      <c r="Q21" s="47"/>
      <c r="R21" s="47"/>
      <c r="S21" s="47"/>
      <c r="T21" s="47"/>
      <c r="U21" s="47"/>
      <c r="V21" s="47"/>
      <c r="W21" s="47"/>
    </row>
    <row r="22" spans="1:23" x14ac:dyDescent="0.3">
      <c r="A22" s="42">
        <v>4567.68</v>
      </c>
      <c r="B22" s="44" t="str">
        <f t="shared" si="0"/>
        <v>4</v>
      </c>
      <c r="G22" s="44" t="str">
        <f t="shared" si="2"/>
        <v>5</v>
      </c>
      <c r="K22" s="44" t="str">
        <f t="shared" si="4"/>
        <v>45</v>
      </c>
      <c r="L22" s="45">
        <v>30</v>
      </c>
      <c r="M22" s="45">
        <f t="shared" si="5"/>
        <v>1</v>
      </c>
      <c r="O22" s="47"/>
      <c r="P22" s="47"/>
      <c r="Q22" s="47"/>
      <c r="R22" s="47"/>
      <c r="S22" s="47"/>
      <c r="T22" s="47"/>
      <c r="U22" s="47"/>
      <c r="V22" s="47"/>
      <c r="W22" s="47"/>
    </row>
    <row r="23" spans="1:23" x14ac:dyDescent="0.3">
      <c r="A23" s="42">
        <v>4475.74</v>
      </c>
      <c r="B23" s="44" t="str">
        <f t="shared" si="0"/>
        <v>4</v>
      </c>
      <c r="G23" s="44" t="str">
        <f t="shared" si="2"/>
        <v>4</v>
      </c>
      <c r="K23" s="44" t="str">
        <f t="shared" si="4"/>
        <v>44</v>
      </c>
      <c r="L23" s="45">
        <v>31</v>
      </c>
      <c r="M23" s="45">
        <f t="shared" si="5"/>
        <v>0</v>
      </c>
      <c r="O23" s="47"/>
      <c r="P23" s="47"/>
      <c r="Q23" s="47"/>
      <c r="R23" s="47"/>
      <c r="S23" s="47"/>
      <c r="T23" s="47"/>
      <c r="U23" s="47"/>
      <c r="V23" s="47"/>
      <c r="W23" s="47"/>
    </row>
    <row r="24" spans="1:23" x14ac:dyDescent="0.3">
      <c r="A24" s="42">
        <v>4470.25</v>
      </c>
      <c r="B24" s="44" t="str">
        <f t="shared" si="0"/>
        <v>4</v>
      </c>
      <c r="G24" s="44" t="str">
        <f t="shared" si="2"/>
        <v>4</v>
      </c>
      <c r="K24" s="44" t="str">
        <f t="shared" si="4"/>
        <v>44</v>
      </c>
      <c r="L24" s="45">
        <v>32</v>
      </c>
      <c r="M24" s="45">
        <f t="shared" si="5"/>
        <v>4</v>
      </c>
      <c r="O24" s="47"/>
      <c r="P24" s="47"/>
      <c r="Q24" s="47"/>
      <c r="R24" s="47"/>
      <c r="S24" s="47"/>
      <c r="T24" s="47"/>
      <c r="U24" s="47"/>
      <c r="V24" s="47"/>
      <c r="W24" s="47"/>
    </row>
    <row r="25" spans="1:23" x14ac:dyDescent="0.3">
      <c r="A25" s="42">
        <v>3984.45</v>
      </c>
      <c r="B25" s="44" t="str">
        <f t="shared" si="0"/>
        <v>3</v>
      </c>
      <c r="G25" s="44" t="str">
        <f t="shared" si="2"/>
        <v>9</v>
      </c>
      <c r="K25" s="44" t="str">
        <f t="shared" si="4"/>
        <v>39</v>
      </c>
      <c r="L25" s="45">
        <v>33</v>
      </c>
      <c r="M25" s="45">
        <f t="shared" si="5"/>
        <v>1</v>
      </c>
      <c r="O25" s="49"/>
      <c r="P25" s="49"/>
      <c r="Q25" s="49"/>
      <c r="R25" s="47"/>
      <c r="S25" s="47"/>
      <c r="T25" s="47"/>
      <c r="U25" s="47"/>
      <c r="V25" s="47"/>
      <c r="W25" s="47"/>
    </row>
    <row r="26" spans="1:23" x14ac:dyDescent="0.3">
      <c r="A26" s="42">
        <v>3584.41</v>
      </c>
      <c r="B26" s="44" t="str">
        <f t="shared" si="0"/>
        <v>3</v>
      </c>
      <c r="G26" s="44" t="str">
        <f t="shared" si="2"/>
        <v>5</v>
      </c>
      <c r="K26" s="44" t="str">
        <f t="shared" si="4"/>
        <v>35</v>
      </c>
      <c r="L26" s="45">
        <v>34</v>
      </c>
      <c r="M26" s="45">
        <f t="shared" si="5"/>
        <v>1</v>
      </c>
      <c r="O26" s="46"/>
      <c r="P26" s="46"/>
      <c r="Q26" s="46"/>
      <c r="R26" s="47"/>
      <c r="S26" s="47"/>
      <c r="T26" s="47"/>
      <c r="U26" s="47"/>
      <c r="V26" s="47"/>
      <c r="W26" s="47"/>
    </row>
    <row r="27" spans="1:23" x14ac:dyDescent="0.3">
      <c r="A27" s="42">
        <v>3506.24</v>
      </c>
      <c r="B27" s="44" t="str">
        <f t="shared" si="0"/>
        <v>3</v>
      </c>
      <c r="G27" s="44" t="str">
        <f t="shared" si="2"/>
        <v>5</v>
      </c>
      <c r="K27" s="44" t="str">
        <f t="shared" si="4"/>
        <v>35</v>
      </c>
      <c r="L27" s="45">
        <v>35</v>
      </c>
      <c r="M27" s="45">
        <f t="shared" si="5"/>
        <v>3</v>
      </c>
      <c r="O27" s="46"/>
      <c r="P27" s="46"/>
      <c r="Q27" s="46"/>
      <c r="R27" s="47"/>
      <c r="S27" s="47"/>
      <c r="T27" s="47"/>
      <c r="U27" s="47"/>
      <c r="V27" s="47"/>
      <c r="W27" s="47"/>
    </row>
    <row r="28" spans="1:23" x14ac:dyDescent="0.3">
      <c r="A28" s="42">
        <v>3338.09</v>
      </c>
      <c r="B28" s="44" t="str">
        <f t="shared" si="0"/>
        <v>3</v>
      </c>
      <c r="G28" s="44" t="str">
        <f t="shared" si="2"/>
        <v>3</v>
      </c>
      <c r="K28" s="44" t="str">
        <f t="shared" si="4"/>
        <v>33</v>
      </c>
      <c r="L28" s="45">
        <v>36</v>
      </c>
      <c r="M28" s="45">
        <f t="shared" si="5"/>
        <v>2</v>
      </c>
      <c r="O28" s="46"/>
      <c r="P28" s="46"/>
      <c r="Q28" s="46"/>
      <c r="R28" s="47"/>
      <c r="S28" s="47"/>
      <c r="T28" s="47"/>
      <c r="U28" s="47"/>
      <c r="V28" s="47"/>
      <c r="W28" s="47"/>
    </row>
    <row r="29" spans="1:23" x14ac:dyDescent="0.3">
      <c r="A29" s="42">
        <v>2818.38</v>
      </c>
      <c r="B29" s="44" t="str">
        <f t="shared" si="0"/>
        <v>2</v>
      </c>
      <c r="G29" s="44" t="str">
        <f t="shared" si="2"/>
        <v>8</v>
      </c>
      <c r="K29" s="44" t="str">
        <f t="shared" si="4"/>
        <v>28</v>
      </c>
      <c r="L29" s="45">
        <v>37</v>
      </c>
      <c r="M29" s="45">
        <f t="shared" si="5"/>
        <v>0</v>
      </c>
      <c r="O29" s="46"/>
      <c r="P29" s="46"/>
      <c r="Q29" s="46"/>
      <c r="R29" s="47"/>
      <c r="S29" s="47"/>
      <c r="T29" s="47"/>
      <c r="U29" s="47"/>
      <c r="V29" s="47"/>
      <c r="W29" s="47"/>
    </row>
    <row r="30" spans="1:23" x14ac:dyDescent="0.3">
      <c r="A30" s="42">
        <v>2793.6</v>
      </c>
      <c r="B30" s="44" t="str">
        <f t="shared" si="0"/>
        <v>2</v>
      </c>
      <c r="G30" s="44" t="str">
        <f t="shared" si="2"/>
        <v>7</v>
      </c>
      <c r="K30" s="44" t="str">
        <f t="shared" si="4"/>
        <v>27</v>
      </c>
      <c r="L30" s="45">
        <v>38</v>
      </c>
      <c r="M30" s="45">
        <f t="shared" si="5"/>
        <v>0</v>
      </c>
      <c r="O30" s="46"/>
      <c r="P30" s="46"/>
      <c r="Q30" s="46"/>
      <c r="R30" s="47"/>
      <c r="S30" s="47"/>
      <c r="T30" s="47"/>
      <c r="U30" s="47"/>
      <c r="V30" s="47"/>
      <c r="W30" s="47"/>
    </row>
    <row r="31" spans="1:23" x14ac:dyDescent="0.3">
      <c r="A31" s="42">
        <v>2723.46</v>
      </c>
      <c r="B31" s="44" t="str">
        <f t="shared" si="0"/>
        <v>2</v>
      </c>
      <c r="G31" s="44" t="str">
        <f t="shared" si="2"/>
        <v>7</v>
      </c>
      <c r="K31" s="44" t="str">
        <f t="shared" si="4"/>
        <v>27</v>
      </c>
      <c r="L31" s="45">
        <v>39</v>
      </c>
      <c r="M31" s="45">
        <f t="shared" si="5"/>
        <v>3</v>
      </c>
      <c r="O31" s="46"/>
      <c r="P31" s="46"/>
      <c r="Q31" s="46"/>
      <c r="R31" s="47"/>
      <c r="S31" s="47"/>
      <c r="T31" s="47"/>
      <c r="U31" s="47"/>
      <c r="V31" s="47"/>
      <c r="W31" s="47"/>
    </row>
    <row r="32" spans="1:23" x14ac:dyDescent="0.3">
      <c r="A32" s="42">
        <v>2480.1999999999998</v>
      </c>
      <c r="B32" s="44" t="str">
        <f t="shared" si="0"/>
        <v>2</v>
      </c>
      <c r="G32" s="44" t="str">
        <f t="shared" si="2"/>
        <v>4</v>
      </c>
      <c r="K32" s="44" t="str">
        <f t="shared" si="4"/>
        <v>24</v>
      </c>
      <c r="L32" s="45">
        <v>40</v>
      </c>
      <c r="M32" s="45">
        <f t="shared" si="5"/>
        <v>1</v>
      </c>
      <c r="O32" s="46"/>
      <c r="P32" s="46"/>
      <c r="Q32" s="46"/>
      <c r="R32" s="47"/>
      <c r="S32" s="47"/>
      <c r="T32" s="47"/>
      <c r="U32" s="47"/>
      <c r="V32" s="47"/>
      <c r="W32" s="47"/>
    </row>
    <row r="33" spans="1:23" x14ac:dyDescent="0.3">
      <c r="A33" s="42">
        <v>2448</v>
      </c>
      <c r="B33" s="44" t="str">
        <f t="shared" si="0"/>
        <v>2</v>
      </c>
      <c r="G33" s="44" t="str">
        <f t="shared" si="2"/>
        <v>4</v>
      </c>
      <c r="K33" s="44" t="str">
        <f t="shared" si="4"/>
        <v>24</v>
      </c>
      <c r="L33" s="45">
        <v>41</v>
      </c>
      <c r="M33" s="45">
        <f t="shared" si="5"/>
        <v>3</v>
      </c>
      <c r="O33" s="46"/>
      <c r="P33" s="46"/>
      <c r="Q33" s="46"/>
      <c r="R33" s="47"/>
      <c r="S33" s="47"/>
      <c r="T33" s="47"/>
      <c r="U33" s="47"/>
      <c r="V33" s="47"/>
      <c r="W33" s="47"/>
    </row>
    <row r="34" spans="1:23" x14ac:dyDescent="0.3">
      <c r="A34" s="42">
        <v>2297.3000000000002</v>
      </c>
      <c r="B34" s="44" t="str">
        <f t="shared" si="0"/>
        <v>2</v>
      </c>
      <c r="G34" s="44" t="str">
        <f t="shared" si="2"/>
        <v>2</v>
      </c>
      <c r="K34" s="44" t="str">
        <f t="shared" si="4"/>
        <v>22</v>
      </c>
      <c r="L34" s="45">
        <v>42</v>
      </c>
      <c r="M34" s="45">
        <f t="shared" si="5"/>
        <v>0</v>
      </c>
      <c r="O34" s="46"/>
      <c r="P34" s="46"/>
      <c r="Q34" s="46"/>
      <c r="R34" s="47"/>
      <c r="S34" s="47"/>
      <c r="T34" s="47"/>
      <c r="U34" s="47"/>
      <c r="V34" s="47"/>
      <c r="W34" s="47"/>
    </row>
    <row r="35" spans="1:23" x14ac:dyDescent="0.3">
      <c r="A35" s="42">
        <v>2188.42</v>
      </c>
      <c r="B35" s="44" t="str">
        <f t="shared" si="0"/>
        <v>2</v>
      </c>
      <c r="G35" s="44" t="str">
        <f t="shared" si="2"/>
        <v>1</v>
      </c>
      <c r="K35" s="44" t="str">
        <f t="shared" si="4"/>
        <v>21</v>
      </c>
      <c r="L35" s="45">
        <v>43</v>
      </c>
      <c r="M35" s="45">
        <f t="shared" si="5"/>
        <v>2</v>
      </c>
    </row>
    <row r="36" spans="1:23" x14ac:dyDescent="0.3">
      <c r="A36" s="42">
        <v>2179.15</v>
      </c>
      <c r="B36" s="44" t="str">
        <f t="shared" si="0"/>
        <v>2</v>
      </c>
      <c r="G36" s="44" t="str">
        <f t="shared" si="2"/>
        <v>1</v>
      </c>
      <c r="K36" s="44" t="str">
        <f t="shared" si="4"/>
        <v>21</v>
      </c>
      <c r="L36" s="45">
        <v>44</v>
      </c>
      <c r="M36" s="45">
        <f t="shared" si="5"/>
        <v>2</v>
      </c>
    </row>
    <row r="37" spans="1:23" x14ac:dyDescent="0.3">
      <c r="A37" s="42">
        <v>2077.8000000000002</v>
      </c>
      <c r="B37" s="44" t="str">
        <f t="shared" si="0"/>
        <v>2</v>
      </c>
      <c r="G37" s="44" t="str">
        <f t="shared" si="2"/>
        <v>0</v>
      </c>
      <c r="K37" s="44" t="str">
        <f t="shared" si="4"/>
        <v>20</v>
      </c>
      <c r="L37" s="45">
        <v>45</v>
      </c>
      <c r="M37" s="45">
        <f t="shared" si="5"/>
        <v>2</v>
      </c>
    </row>
    <row r="38" spans="1:23" x14ac:dyDescent="0.3">
      <c r="A38" s="42">
        <v>1837.91</v>
      </c>
      <c r="B38" s="44" t="str">
        <f t="shared" si="0"/>
        <v>1</v>
      </c>
      <c r="G38" s="44" t="str">
        <f t="shared" si="2"/>
        <v>8</v>
      </c>
      <c r="K38" s="44" t="str">
        <f t="shared" si="4"/>
        <v>18</v>
      </c>
      <c r="L38" s="45">
        <v>46</v>
      </c>
      <c r="M38" s="45">
        <f t="shared" si="5"/>
        <v>2</v>
      </c>
    </row>
    <row r="39" spans="1:23" x14ac:dyDescent="0.3">
      <c r="A39" s="42">
        <v>1786.67</v>
      </c>
      <c r="B39" s="44" t="str">
        <f t="shared" si="0"/>
        <v>1</v>
      </c>
      <c r="G39" s="44" t="str">
        <f t="shared" si="2"/>
        <v>7</v>
      </c>
      <c r="K39" s="44" t="str">
        <f t="shared" si="4"/>
        <v>17</v>
      </c>
      <c r="L39" s="45">
        <v>47</v>
      </c>
      <c r="M39" s="45">
        <f t="shared" si="5"/>
        <v>0</v>
      </c>
    </row>
    <row r="40" spans="1:23" x14ac:dyDescent="0.3">
      <c r="A40" s="42">
        <v>1761.26</v>
      </c>
      <c r="B40" s="44" t="str">
        <f t="shared" si="0"/>
        <v>1</v>
      </c>
      <c r="G40" s="44" t="str">
        <f t="shared" si="2"/>
        <v>7</v>
      </c>
      <c r="K40" s="44" t="str">
        <f t="shared" si="4"/>
        <v>17</v>
      </c>
      <c r="L40" s="45">
        <v>48</v>
      </c>
      <c r="M40" s="45">
        <f t="shared" si="5"/>
        <v>0</v>
      </c>
    </row>
    <row r="41" spans="1:23" x14ac:dyDescent="0.3">
      <c r="A41" s="42">
        <v>1667.18</v>
      </c>
      <c r="B41" s="44" t="str">
        <f t="shared" si="0"/>
        <v>1</v>
      </c>
      <c r="G41" s="44" t="str">
        <f t="shared" si="2"/>
        <v>6</v>
      </c>
      <c r="K41" s="44" t="str">
        <f t="shared" si="4"/>
        <v>16</v>
      </c>
      <c r="L41" s="45">
        <v>49</v>
      </c>
      <c r="M41" s="45">
        <f t="shared" si="5"/>
        <v>2</v>
      </c>
    </row>
    <row r="42" spans="1:23" x14ac:dyDescent="0.3">
      <c r="A42" s="42">
        <v>1615.35</v>
      </c>
      <c r="B42" s="44" t="str">
        <f t="shared" si="0"/>
        <v>1</v>
      </c>
      <c r="G42" s="44" t="str">
        <f t="shared" si="2"/>
        <v>6</v>
      </c>
      <c r="K42" s="44" t="str">
        <f t="shared" si="4"/>
        <v>16</v>
      </c>
      <c r="L42" s="45">
        <v>50</v>
      </c>
      <c r="M42" s="45">
        <f t="shared" si="5"/>
        <v>1</v>
      </c>
    </row>
    <row r="43" spans="1:23" x14ac:dyDescent="0.3">
      <c r="A43" s="42">
        <v>1569.26</v>
      </c>
      <c r="B43" s="44" t="str">
        <f t="shared" si="0"/>
        <v>1</v>
      </c>
      <c r="G43" s="44" t="str">
        <f t="shared" si="2"/>
        <v>5</v>
      </c>
      <c r="K43" s="44" t="str">
        <f t="shared" si="4"/>
        <v>15</v>
      </c>
      <c r="L43" s="45">
        <v>51</v>
      </c>
      <c r="M43" s="45">
        <f t="shared" si="5"/>
        <v>1</v>
      </c>
    </row>
    <row r="44" spans="1:23" x14ac:dyDescent="0.3">
      <c r="A44" s="42">
        <v>1557.55</v>
      </c>
      <c r="B44" s="44" t="str">
        <f t="shared" si="0"/>
        <v>1</v>
      </c>
      <c r="G44" s="44" t="str">
        <f t="shared" si="2"/>
        <v>5</v>
      </c>
      <c r="K44" s="44" t="str">
        <f t="shared" si="4"/>
        <v>15</v>
      </c>
      <c r="L44" s="45">
        <v>52</v>
      </c>
      <c r="M44" s="45">
        <f t="shared" si="5"/>
        <v>1</v>
      </c>
    </row>
    <row r="45" spans="1:23" x14ac:dyDescent="0.3">
      <c r="A45" s="42">
        <v>1527.59</v>
      </c>
      <c r="B45" s="44" t="str">
        <f t="shared" si="0"/>
        <v>1</v>
      </c>
      <c r="G45" s="44" t="str">
        <f t="shared" si="2"/>
        <v>5</v>
      </c>
      <c r="K45" s="44" t="str">
        <f t="shared" si="4"/>
        <v>15</v>
      </c>
      <c r="L45" s="45">
        <v>53</v>
      </c>
      <c r="M45" s="45">
        <f t="shared" si="5"/>
        <v>1</v>
      </c>
    </row>
    <row r="46" spans="1:23" x14ac:dyDescent="0.3">
      <c r="A46" s="42">
        <v>1526.19</v>
      </c>
      <c r="B46" s="44" t="str">
        <f t="shared" si="0"/>
        <v>1</v>
      </c>
      <c r="G46" s="44" t="str">
        <f t="shared" si="2"/>
        <v>5</v>
      </c>
      <c r="K46" s="44" t="str">
        <f t="shared" si="4"/>
        <v>15</v>
      </c>
      <c r="L46" s="45">
        <v>54</v>
      </c>
      <c r="M46" s="45">
        <f t="shared" si="5"/>
        <v>1</v>
      </c>
    </row>
    <row r="47" spans="1:23" x14ac:dyDescent="0.3">
      <c r="A47" s="42">
        <v>1522.54</v>
      </c>
      <c r="B47" s="44" t="str">
        <f t="shared" si="0"/>
        <v>1</v>
      </c>
      <c r="G47" s="44" t="str">
        <f t="shared" si="2"/>
        <v>5</v>
      </c>
      <c r="K47" s="44" t="str">
        <f t="shared" si="4"/>
        <v>15</v>
      </c>
      <c r="L47" s="45">
        <v>55</v>
      </c>
      <c r="M47" s="45">
        <f t="shared" si="5"/>
        <v>2</v>
      </c>
    </row>
    <row r="48" spans="1:23" x14ac:dyDescent="0.3">
      <c r="A48" s="42">
        <v>1437.48</v>
      </c>
      <c r="B48" s="44" t="str">
        <f t="shared" si="0"/>
        <v>1</v>
      </c>
      <c r="G48" s="44" t="str">
        <f t="shared" si="2"/>
        <v>4</v>
      </c>
      <c r="K48" s="44" t="str">
        <f t="shared" si="4"/>
        <v>14</v>
      </c>
      <c r="L48" s="45">
        <v>56</v>
      </c>
      <c r="M48" s="45">
        <f t="shared" si="5"/>
        <v>0</v>
      </c>
    </row>
    <row r="49" spans="1:13" x14ac:dyDescent="0.3">
      <c r="A49" s="42">
        <v>1436.23</v>
      </c>
      <c r="B49" s="44" t="str">
        <f t="shared" si="0"/>
        <v>1</v>
      </c>
      <c r="G49" s="44" t="str">
        <f t="shared" si="2"/>
        <v>4</v>
      </c>
      <c r="K49" s="44" t="str">
        <f t="shared" si="4"/>
        <v>14</v>
      </c>
      <c r="L49" s="45">
        <v>57</v>
      </c>
      <c r="M49" s="45">
        <f t="shared" si="5"/>
        <v>2</v>
      </c>
    </row>
    <row r="50" spans="1:13" x14ac:dyDescent="0.3">
      <c r="A50" s="42">
        <v>1421.15</v>
      </c>
      <c r="B50" s="44" t="str">
        <f t="shared" si="0"/>
        <v>1</v>
      </c>
      <c r="G50" s="44" t="str">
        <f t="shared" si="2"/>
        <v>4</v>
      </c>
      <c r="K50" s="44" t="str">
        <f t="shared" si="4"/>
        <v>14</v>
      </c>
      <c r="L50" s="45">
        <v>58</v>
      </c>
      <c r="M50" s="45">
        <f t="shared" si="5"/>
        <v>2</v>
      </c>
    </row>
    <row r="51" spans="1:13" x14ac:dyDescent="0.3">
      <c r="A51" s="42">
        <v>1405.95</v>
      </c>
      <c r="B51" s="44" t="str">
        <f t="shared" si="0"/>
        <v>1</v>
      </c>
      <c r="G51" s="44" t="str">
        <f t="shared" si="2"/>
        <v>4</v>
      </c>
      <c r="K51" s="44" t="str">
        <f t="shared" si="4"/>
        <v>14</v>
      </c>
      <c r="L51" s="45">
        <v>59</v>
      </c>
      <c r="M51" s="45">
        <f t="shared" si="5"/>
        <v>0</v>
      </c>
    </row>
    <row r="52" spans="1:13" x14ac:dyDescent="0.3">
      <c r="A52" s="42">
        <v>1400.91</v>
      </c>
      <c r="B52" s="44" t="str">
        <f t="shared" si="0"/>
        <v>1</v>
      </c>
      <c r="G52" s="44" t="str">
        <f t="shared" si="2"/>
        <v>4</v>
      </c>
      <c r="K52" s="44" t="str">
        <f t="shared" si="4"/>
        <v>14</v>
      </c>
      <c r="L52" s="45">
        <v>60</v>
      </c>
      <c r="M52" s="45">
        <f t="shared" si="5"/>
        <v>2</v>
      </c>
    </row>
    <row r="53" spans="1:13" x14ac:dyDescent="0.3">
      <c r="A53" s="42">
        <v>1387.66</v>
      </c>
      <c r="B53" s="44" t="str">
        <f t="shared" si="0"/>
        <v>1</v>
      </c>
      <c r="G53" s="44" t="str">
        <f t="shared" si="2"/>
        <v>3</v>
      </c>
      <c r="K53" s="44" t="str">
        <f t="shared" si="4"/>
        <v>13</v>
      </c>
      <c r="L53" s="45">
        <v>61</v>
      </c>
      <c r="M53" s="45">
        <f t="shared" si="5"/>
        <v>0</v>
      </c>
    </row>
    <row r="54" spans="1:13" x14ac:dyDescent="0.3">
      <c r="A54" s="42">
        <v>1372.7</v>
      </c>
      <c r="B54" s="44" t="str">
        <f t="shared" si="0"/>
        <v>1</v>
      </c>
      <c r="G54" s="44" t="str">
        <f t="shared" si="2"/>
        <v>3</v>
      </c>
      <c r="K54" s="44" t="str">
        <f t="shared" si="4"/>
        <v>13</v>
      </c>
      <c r="L54" s="45">
        <v>62</v>
      </c>
      <c r="M54" s="45">
        <f t="shared" si="5"/>
        <v>1</v>
      </c>
    </row>
    <row r="55" spans="1:13" x14ac:dyDescent="0.3">
      <c r="A55" s="42">
        <v>1331.35</v>
      </c>
      <c r="B55" s="44" t="str">
        <f t="shared" si="0"/>
        <v>1</v>
      </c>
      <c r="G55" s="44" t="str">
        <f t="shared" si="2"/>
        <v>3</v>
      </c>
      <c r="K55" s="44" t="str">
        <f t="shared" si="4"/>
        <v>13</v>
      </c>
      <c r="L55" s="45">
        <v>63</v>
      </c>
      <c r="M55" s="45">
        <f t="shared" si="5"/>
        <v>1</v>
      </c>
    </row>
    <row r="56" spans="1:13" x14ac:dyDescent="0.3">
      <c r="A56" s="42">
        <v>1302.81</v>
      </c>
      <c r="B56" s="44" t="str">
        <f t="shared" si="0"/>
        <v>1</v>
      </c>
      <c r="G56" s="44" t="str">
        <f t="shared" si="2"/>
        <v>3</v>
      </c>
      <c r="K56" s="44" t="str">
        <f t="shared" si="4"/>
        <v>13</v>
      </c>
      <c r="L56" s="45">
        <v>64</v>
      </c>
      <c r="M56" s="45">
        <f t="shared" si="5"/>
        <v>1</v>
      </c>
    </row>
    <row r="57" spans="1:13" x14ac:dyDescent="0.3">
      <c r="A57" s="42">
        <v>1302.81</v>
      </c>
      <c r="B57" s="44" t="str">
        <f t="shared" si="0"/>
        <v>1</v>
      </c>
      <c r="G57" s="44" t="str">
        <f t="shared" si="2"/>
        <v>3</v>
      </c>
      <c r="K57" s="44" t="str">
        <f t="shared" si="4"/>
        <v>13</v>
      </c>
      <c r="L57" s="45">
        <v>65</v>
      </c>
      <c r="M57" s="45">
        <f t="shared" si="5"/>
        <v>2</v>
      </c>
    </row>
    <row r="58" spans="1:13" x14ac:dyDescent="0.3">
      <c r="A58" s="42">
        <v>1286.71</v>
      </c>
      <c r="B58" s="44" t="str">
        <f t="shared" si="0"/>
        <v>1</v>
      </c>
      <c r="G58" s="44" t="str">
        <f t="shared" si="2"/>
        <v>2</v>
      </c>
      <c r="K58" s="44" t="str">
        <f t="shared" si="4"/>
        <v>12</v>
      </c>
      <c r="L58" s="45">
        <v>66</v>
      </c>
      <c r="M58" s="45">
        <f t="shared" si="5"/>
        <v>0</v>
      </c>
    </row>
    <row r="59" spans="1:13" x14ac:dyDescent="0.3">
      <c r="A59" s="42">
        <v>1278.57</v>
      </c>
      <c r="B59" s="44" t="str">
        <f t="shared" si="0"/>
        <v>1</v>
      </c>
      <c r="G59" s="44" t="str">
        <f t="shared" si="2"/>
        <v>2</v>
      </c>
      <c r="K59" s="44" t="str">
        <f t="shared" si="4"/>
        <v>12</v>
      </c>
      <c r="L59" s="45">
        <v>67</v>
      </c>
      <c r="M59" s="45">
        <f t="shared" si="5"/>
        <v>1</v>
      </c>
    </row>
    <row r="60" spans="1:13" x14ac:dyDescent="0.3">
      <c r="A60" s="42">
        <v>1260.1400000000001</v>
      </c>
      <c r="B60" s="44" t="str">
        <f t="shared" si="0"/>
        <v>1</v>
      </c>
      <c r="G60" s="44" t="str">
        <f t="shared" si="2"/>
        <v>2</v>
      </c>
      <c r="K60" s="44" t="str">
        <f t="shared" si="4"/>
        <v>12</v>
      </c>
      <c r="L60" s="45">
        <v>68</v>
      </c>
      <c r="M60" s="45">
        <f t="shared" si="5"/>
        <v>0</v>
      </c>
    </row>
    <row r="61" spans="1:13" x14ac:dyDescent="0.3">
      <c r="A61" s="42">
        <v>1236.1199999999999</v>
      </c>
      <c r="B61" s="44" t="str">
        <f t="shared" si="0"/>
        <v>1</v>
      </c>
      <c r="G61" s="44" t="str">
        <f t="shared" si="2"/>
        <v>2</v>
      </c>
      <c r="K61" s="44" t="str">
        <f t="shared" si="4"/>
        <v>12</v>
      </c>
      <c r="L61" s="45">
        <v>69</v>
      </c>
      <c r="M61" s="45">
        <f t="shared" si="5"/>
        <v>0</v>
      </c>
    </row>
    <row r="62" spans="1:13" x14ac:dyDescent="0.3">
      <c r="A62" s="42">
        <v>1218</v>
      </c>
      <c r="B62" s="44" t="str">
        <f t="shared" si="0"/>
        <v>1</v>
      </c>
      <c r="G62" s="44" t="str">
        <f t="shared" si="2"/>
        <v>2</v>
      </c>
      <c r="K62" s="44" t="str">
        <f t="shared" si="4"/>
        <v>12</v>
      </c>
      <c r="L62" s="45">
        <v>70</v>
      </c>
      <c r="M62" s="45">
        <f t="shared" si="5"/>
        <v>0</v>
      </c>
    </row>
    <row r="63" spans="1:13" x14ac:dyDescent="0.3">
      <c r="A63" s="42">
        <v>1189.06</v>
      </c>
      <c r="B63" s="44" t="str">
        <f t="shared" si="0"/>
        <v>1</v>
      </c>
      <c r="G63" s="44" t="str">
        <f t="shared" si="2"/>
        <v>1</v>
      </c>
      <c r="K63" s="44" t="str">
        <f t="shared" si="4"/>
        <v>11</v>
      </c>
      <c r="L63" s="45">
        <v>71</v>
      </c>
      <c r="M63" s="45">
        <f t="shared" si="5"/>
        <v>2</v>
      </c>
    </row>
    <row r="64" spans="1:13" x14ac:dyDescent="0.3">
      <c r="A64" s="42">
        <v>1188.03</v>
      </c>
      <c r="B64" s="44" t="str">
        <f t="shared" si="0"/>
        <v>1</v>
      </c>
      <c r="G64" s="44" t="str">
        <f t="shared" si="2"/>
        <v>1</v>
      </c>
      <c r="K64" s="44" t="str">
        <f t="shared" si="4"/>
        <v>11</v>
      </c>
      <c r="L64" s="45">
        <v>72</v>
      </c>
      <c r="M64" s="45">
        <f t="shared" si="5"/>
        <v>0</v>
      </c>
    </row>
    <row r="65" spans="1:13" x14ac:dyDescent="0.3">
      <c r="A65" s="42">
        <v>1151.9000000000001</v>
      </c>
      <c r="B65" s="44" t="str">
        <f t="shared" si="0"/>
        <v>1</v>
      </c>
      <c r="G65" s="44" t="str">
        <f t="shared" si="2"/>
        <v>1</v>
      </c>
      <c r="K65" s="44" t="str">
        <f t="shared" si="4"/>
        <v>11</v>
      </c>
      <c r="L65" s="45">
        <v>73</v>
      </c>
      <c r="M65" s="45">
        <f t="shared" si="5"/>
        <v>1</v>
      </c>
    </row>
    <row r="66" spans="1:13" x14ac:dyDescent="0.3">
      <c r="A66" s="42">
        <v>1091.44</v>
      </c>
      <c r="B66" s="44" t="str">
        <f t="shared" si="0"/>
        <v>1</v>
      </c>
      <c r="G66" s="44" t="str">
        <f t="shared" si="2"/>
        <v>0</v>
      </c>
      <c r="K66" s="44" t="str">
        <f t="shared" si="4"/>
        <v>10</v>
      </c>
      <c r="L66" s="45">
        <v>74</v>
      </c>
      <c r="M66" s="45">
        <f t="shared" si="5"/>
        <v>0</v>
      </c>
    </row>
    <row r="67" spans="1:13" x14ac:dyDescent="0.3">
      <c r="A67" s="42">
        <v>1065.72</v>
      </c>
      <c r="B67" s="44" t="str">
        <f t="shared" ref="B67:B130" si="6">LEFT(A67,1)</f>
        <v>1</v>
      </c>
      <c r="G67" s="44" t="str">
        <f t="shared" ref="G67:G130" si="7">MID(A67,2,1)</f>
        <v>0</v>
      </c>
      <c r="K67" s="44" t="str">
        <f t="shared" ref="K67:K130" si="8">LEFT(A67,2)</f>
        <v>10</v>
      </c>
      <c r="L67" s="45">
        <v>75</v>
      </c>
      <c r="M67" s="45">
        <f t="shared" ref="M67:M91" si="9">COUNTIF($K:$K,L67)</f>
        <v>0</v>
      </c>
    </row>
    <row r="68" spans="1:13" x14ac:dyDescent="0.3">
      <c r="A68" s="42">
        <v>1044.96</v>
      </c>
      <c r="B68" s="44" t="str">
        <f t="shared" si="6"/>
        <v>1</v>
      </c>
      <c r="G68" s="44" t="str">
        <f t="shared" si="7"/>
        <v>0</v>
      </c>
      <c r="K68" s="44" t="str">
        <f t="shared" si="8"/>
        <v>10</v>
      </c>
      <c r="L68" s="45">
        <v>76</v>
      </c>
      <c r="M68" s="45">
        <f t="shared" si="9"/>
        <v>2</v>
      </c>
    </row>
    <row r="69" spans="1:13" x14ac:dyDescent="0.3">
      <c r="A69" s="42">
        <v>988.34</v>
      </c>
      <c r="B69" s="44" t="str">
        <f t="shared" si="6"/>
        <v>9</v>
      </c>
      <c r="G69" s="44" t="str">
        <f t="shared" si="7"/>
        <v>8</v>
      </c>
      <c r="K69" s="44" t="str">
        <f t="shared" si="8"/>
        <v>98</v>
      </c>
      <c r="L69" s="45">
        <v>77</v>
      </c>
      <c r="M69" s="45">
        <f t="shared" si="9"/>
        <v>0</v>
      </c>
    </row>
    <row r="70" spans="1:13" x14ac:dyDescent="0.3">
      <c r="A70" s="42">
        <v>986.58</v>
      </c>
      <c r="B70" s="44" t="str">
        <f t="shared" si="6"/>
        <v>9</v>
      </c>
      <c r="G70" s="44" t="str">
        <f t="shared" si="7"/>
        <v>8</v>
      </c>
      <c r="K70" s="44" t="str">
        <f t="shared" si="8"/>
        <v>98</v>
      </c>
      <c r="L70" s="45">
        <v>78</v>
      </c>
      <c r="M70" s="45">
        <f t="shared" si="9"/>
        <v>0</v>
      </c>
    </row>
    <row r="71" spans="1:13" x14ac:dyDescent="0.3">
      <c r="A71" s="42">
        <v>972.07</v>
      </c>
      <c r="B71" s="44" t="str">
        <f t="shared" si="6"/>
        <v>9</v>
      </c>
      <c r="G71" s="44" t="str">
        <f t="shared" si="7"/>
        <v>7</v>
      </c>
      <c r="K71" s="44" t="str">
        <f t="shared" si="8"/>
        <v>97</v>
      </c>
      <c r="L71" s="45">
        <v>79</v>
      </c>
      <c r="M71" s="45">
        <f t="shared" si="9"/>
        <v>0</v>
      </c>
    </row>
    <row r="72" spans="1:13" x14ac:dyDescent="0.3">
      <c r="A72" s="42">
        <v>957.12</v>
      </c>
      <c r="B72" s="44" t="str">
        <f t="shared" si="6"/>
        <v>9</v>
      </c>
      <c r="G72" s="44" t="str">
        <f t="shared" si="7"/>
        <v>5</v>
      </c>
      <c r="K72" s="44" t="str">
        <f t="shared" si="8"/>
        <v>95</v>
      </c>
      <c r="L72" s="45">
        <v>80</v>
      </c>
      <c r="M72" s="45">
        <f t="shared" si="9"/>
        <v>1</v>
      </c>
    </row>
    <row r="73" spans="1:13" x14ac:dyDescent="0.3">
      <c r="A73" s="42">
        <v>948.43</v>
      </c>
      <c r="B73" s="44" t="str">
        <f t="shared" si="6"/>
        <v>9</v>
      </c>
      <c r="G73" s="44" t="str">
        <f t="shared" si="7"/>
        <v>4</v>
      </c>
      <c r="K73" s="44" t="str">
        <f t="shared" si="8"/>
        <v>94</v>
      </c>
      <c r="L73" s="45">
        <v>81</v>
      </c>
      <c r="M73" s="45">
        <f t="shared" si="9"/>
        <v>1</v>
      </c>
    </row>
    <row r="74" spans="1:13" x14ac:dyDescent="0.3">
      <c r="A74" s="42">
        <v>939.47</v>
      </c>
      <c r="B74" s="44" t="str">
        <f t="shared" si="6"/>
        <v>9</v>
      </c>
      <c r="G74" s="44" t="str">
        <f t="shared" si="7"/>
        <v>3</v>
      </c>
      <c r="K74" s="44" t="str">
        <f t="shared" si="8"/>
        <v>93</v>
      </c>
      <c r="L74" s="45">
        <v>82</v>
      </c>
      <c r="M74" s="45">
        <f t="shared" si="9"/>
        <v>2</v>
      </c>
    </row>
    <row r="75" spans="1:13" x14ac:dyDescent="0.3">
      <c r="A75" s="42">
        <v>881.89</v>
      </c>
      <c r="B75" s="44" t="str">
        <f t="shared" si="6"/>
        <v>8</v>
      </c>
      <c r="G75" s="44" t="str">
        <f t="shared" si="7"/>
        <v>8</v>
      </c>
      <c r="K75" s="44" t="str">
        <f t="shared" si="8"/>
        <v>88</v>
      </c>
      <c r="L75" s="45">
        <v>83</v>
      </c>
      <c r="M75" s="45">
        <f t="shared" si="9"/>
        <v>1</v>
      </c>
    </row>
    <row r="76" spans="1:13" x14ac:dyDescent="0.3">
      <c r="A76" s="42">
        <v>840.89</v>
      </c>
      <c r="B76" s="44" t="str">
        <f t="shared" si="6"/>
        <v>8</v>
      </c>
      <c r="G76" s="44" t="str">
        <f t="shared" si="7"/>
        <v>4</v>
      </c>
      <c r="K76" s="44" t="str">
        <f t="shared" si="8"/>
        <v>84</v>
      </c>
      <c r="L76" s="45">
        <v>84</v>
      </c>
      <c r="M76" s="45">
        <f t="shared" si="9"/>
        <v>2</v>
      </c>
    </row>
    <row r="77" spans="1:13" x14ac:dyDescent="0.3">
      <c r="A77" s="42">
        <v>836.65</v>
      </c>
      <c r="B77" s="44" t="str">
        <f t="shared" si="6"/>
        <v>8</v>
      </c>
      <c r="G77" s="44" t="str">
        <f t="shared" si="7"/>
        <v>3</v>
      </c>
      <c r="K77" s="44" t="str">
        <f t="shared" si="8"/>
        <v>83</v>
      </c>
      <c r="L77" s="45">
        <v>85</v>
      </c>
      <c r="M77" s="45">
        <f t="shared" si="9"/>
        <v>1</v>
      </c>
    </row>
    <row r="78" spans="1:13" x14ac:dyDescent="0.3">
      <c r="A78" s="42">
        <v>823.45</v>
      </c>
      <c r="B78" s="44" t="str">
        <f t="shared" si="6"/>
        <v>8</v>
      </c>
      <c r="G78" s="44" t="str">
        <f t="shared" si="7"/>
        <v>2</v>
      </c>
      <c r="K78" s="44" t="str">
        <f t="shared" si="8"/>
        <v>82</v>
      </c>
      <c r="L78" s="45">
        <v>86</v>
      </c>
      <c r="M78" s="45">
        <f t="shared" si="9"/>
        <v>0</v>
      </c>
    </row>
    <row r="79" spans="1:13" x14ac:dyDescent="0.3">
      <c r="A79" s="42">
        <v>802.32</v>
      </c>
      <c r="B79" s="44" t="str">
        <f t="shared" si="6"/>
        <v>8</v>
      </c>
      <c r="G79" s="44" t="str">
        <f t="shared" si="7"/>
        <v>0</v>
      </c>
      <c r="K79" s="44" t="str">
        <f t="shared" si="8"/>
        <v>80</v>
      </c>
      <c r="L79" s="45">
        <v>87</v>
      </c>
      <c r="M79" s="45">
        <f t="shared" si="9"/>
        <v>0</v>
      </c>
    </row>
    <row r="80" spans="1:13" x14ac:dyDescent="0.3">
      <c r="A80" s="42">
        <v>766.58</v>
      </c>
      <c r="B80" s="44" t="str">
        <f t="shared" si="6"/>
        <v>7</v>
      </c>
      <c r="G80" s="44" t="str">
        <f t="shared" si="7"/>
        <v>6</v>
      </c>
      <c r="K80" s="44" t="str">
        <f t="shared" si="8"/>
        <v>76</v>
      </c>
      <c r="L80" s="45">
        <v>88</v>
      </c>
      <c r="M80" s="45">
        <f t="shared" si="9"/>
        <v>1</v>
      </c>
    </row>
    <row r="81" spans="1:13" x14ac:dyDescent="0.3">
      <c r="A81" s="42">
        <v>765.3</v>
      </c>
      <c r="B81" s="44" t="str">
        <f t="shared" si="6"/>
        <v>7</v>
      </c>
      <c r="G81" s="44" t="str">
        <f t="shared" si="7"/>
        <v>6</v>
      </c>
      <c r="K81" s="44" t="str">
        <f t="shared" si="8"/>
        <v>76</v>
      </c>
      <c r="L81" s="45">
        <v>89</v>
      </c>
      <c r="M81" s="45">
        <f t="shared" si="9"/>
        <v>1</v>
      </c>
    </row>
    <row r="82" spans="1:13" x14ac:dyDescent="0.3">
      <c r="A82" s="42">
        <v>738.72</v>
      </c>
      <c r="B82" s="44" t="str">
        <f t="shared" si="6"/>
        <v>7</v>
      </c>
      <c r="G82" s="44" t="str">
        <f t="shared" si="7"/>
        <v>3</v>
      </c>
      <c r="K82" s="44" t="str">
        <f t="shared" si="8"/>
        <v>73</v>
      </c>
      <c r="L82" s="45">
        <v>90</v>
      </c>
      <c r="M82" s="45">
        <f t="shared" si="9"/>
        <v>0</v>
      </c>
    </row>
    <row r="83" spans="1:13" x14ac:dyDescent="0.3">
      <c r="A83" s="42">
        <v>718.63</v>
      </c>
      <c r="B83" s="44" t="str">
        <f t="shared" si="6"/>
        <v>7</v>
      </c>
      <c r="G83" s="44" t="str">
        <f t="shared" si="7"/>
        <v>1</v>
      </c>
      <c r="K83" s="44" t="str">
        <f t="shared" si="8"/>
        <v>71</v>
      </c>
      <c r="L83" s="45">
        <v>91</v>
      </c>
      <c r="M83" s="45">
        <f t="shared" si="9"/>
        <v>1</v>
      </c>
    </row>
    <row r="84" spans="1:13" x14ac:dyDescent="0.3">
      <c r="A84" s="42">
        <v>711.9</v>
      </c>
      <c r="B84" s="44" t="str">
        <f t="shared" si="6"/>
        <v>7</v>
      </c>
      <c r="G84" s="44" t="str">
        <f t="shared" si="7"/>
        <v>1</v>
      </c>
      <c r="K84" s="44" t="str">
        <f t="shared" si="8"/>
        <v>71</v>
      </c>
      <c r="L84" s="45">
        <v>92</v>
      </c>
      <c r="M84" s="45">
        <f t="shared" si="9"/>
        <v>0</v>
      </c>
    </row>
    <row r="85" spans="1:13" x14ac:dyDescent="0.3">
      <c r="A85" s="42">
        <v>676.22</v>
      </c>
      <c r="B85" s="44" t="str">
        <f t="shared" si="6"/>
        <v>6</v>
      </c>
      <c r="G85" s="44" t="str">
        <f t="shared" si="7"/>
        <v>7</v>
      </c>
      <c r="K85" s="44" t="str">
        <f t="shared" si="8"/>
        <v>67</v>
      </c>
      <c r="L85" s="45">
        <v>93</v>
      </c>
      <c r="M85" s="45">
        <f t="shared" si="9"/>
        <v>1</v>
      </c>
    </row>
    <row r="86" spans="1:13" x14ac:dyDescent="0.3">
      <c r="A86" s="42">
        <v>656.96</v>
      </c>
      <c r="B86" s="44" t="str">
        <f t="shared" si="6"/>
        <v>6</v>
      </c>
      <c r="G86" s="44" t="str">
        <f t="shared" si="7"/>
        <v>5</v>
      </c>
      <c r="K86" s="44" t="str">
        <f t="shared" si="8"/>
        <v>65</v>
      </c>
      <c r="L86" s="45">
        <v>94</v>
      </c>
      <c r="M86" s="45">
        <f t="shared" si="9"/>
        <v>1</v>
      </c>
    </row>
    <row r="87" spans="1:13" x14ac:dyDescent="0.3">
      <c r="A87" s="42">
        <v>654.37</v>
      </c>
      <c r="B87" s="44" t="str">
        <f t="shared" si="6"/>
        <v>6</v>
      </c>
      <c r="G87" s="44" t="str">
        <f t="shared" si="7"/>
        <v>5</v>
      </c>
      <c r="K87" s="44" t="str">
        <f t="shared" si="8"/>
        <v>65</v>
      </c>
      <c r="L87" s="45">
        <v>95</v>
      </c>
      <c r="M87" s="45">
        <f t="shared" si="9"/>
        <v>3</v>
      </c>
    </row>
    <row r="88" spans="1:13" x14ac:dyDescent="0.3">
      <c r="A88" s="42">
        <v>624.13</v>
      </c>
      <c r="B88" s="44" t="str">
        <f t="shared" si="6"/>
        <v>6</v>
      </c>
      <c r="G88" s="44" t="str">
        <f t="shared" si="7"/>
        <v>2</v>
      </c>
      <c r="K88" s="44" t="str">
        <f t="shared" si="8"/>
        <v>62</v>
      </c>
      <c r="L88" s="45">
        <v>96</v>
      </c>
      <c r="M88" s="45">
        <f t="shared" si="9"/>
        <v>0</v>
      </c>
    </row>
    <row r="89" spans="1:13" x14ac:dyDescent="0.3">
      <c r="A89" s="42">
        <v>609.47</v>
      </c>
      <c r="B89" s="44" t="str">
        <f t="shared" si="6"/>
        <v>6</v>
      </c>
      <c r="G89" s="44" t="str">
        <f t="shared" si="7"/>
        <v>0</v>
      </c>
      <c r="K89" s="44" t="str">
        <f t="shared" si="8"/>
        <v>60</v>
      </c>
      <c r="L89" s="45">
        <v>97</v>
      </c>
      <c r="M89" s="45">
        <f t="shared" si="9"/>
        <v>1</v>
      </c>
    </row>
    <row r="90" spans="1:13" x14ac:dyDescent="0.3">
      <c r="A90" s="42">
        <v>609.34</v>
      </c>
      <c r="B90" s="44" t="str">
        <f t="shared" si="6"/>
        <v>6</v>
      </c>
      <c r="G90" s="44" t="str">
        <f t="shared" si="7"/>
        <v>0</v>
      </c>
      <c r="K90" s="44" t="str">
        <f t="shared" si="8"/>
        <v>60</v>
      </c>
      <c r="L90" s="45">
        <v>98</v>
      </c>
      <c r="M90" s="45">
        <f t="shared" si="9"/>
        <v>2</v>
      </c>
    </row>
    <row r="91" spans="1:13" x14ac:dyDescent="0.3">
      <c r="A91" s="42">
        <v>588.05999999999995</v>
      </c>
      <c r="B91" s="44" t="str">
        <f t="shared" si="6"/>
        <v>5</v>
      </c>
      <c r="G91" s="44" t="str">
        <f t="shared" si="7"/>
        <v>8</v>
      </c>
      <c r="K91" s="44" t="str">
        <f t="shared" si="8"/>
        <v>58</v>
      </c>
      <c r="L91" s="45">
        <v>99</v>
      </c>
      <c r="M91" s="45">
        <f t="shared" si="9"/>
        <v>1</v>
      </c>
    </row>
    <row r="92" spans="1:13" x14ac:dyDescent="0.3">
      <c r="A92" s="42">
        <v>575.11</v>
      </c>
      <c r="B92" s="44" t="str">
        <f t="shared" si="6"/>
        <v>5</v>
      </c>
      <c r="G92" s="44" t="str">
        <f t="shared" si="7"/>
        <v>7</v>
      </c>
      <c r="K92" s="44" t="str">
        <f t="shared" si="8"/>
        <v>57</v>
      </c>
    </row>
    <row r="93" spans="1:13" x14ac:dyDescent="0.3">
      <c r="A93" s="42">
        <v>550.79</v>
      </c>
      <c r="B93" s="44" t="str">
        <f t="shared" si="6"/>
        <v>5</v>
      </c>
      <c r="G93" s="44" t="str">
        <f t="shared" si="7"/>
        <v>5</v>
      </c>
      <c r="K93" s="44" t="str">
        <f t="shared" si="8"/>
        <v>55</v>
      </c>
    </row>
    <row r="94" spans="1:13" x14ac:dyDescent="0.3">
      <c r="A94" s="42">
        <v>534.32000000000005</v>
      </c>
      <c r="B94" s="44" t="str">
        <f t="shared" si="6"/>
        <v>5</v>
      </c>
      <c r="G94" s="44" t="str">
        <f t="shared" si="7"/>
        <v>3</v>
      </c>
      <c r="K94" s="44" t="str">
        <f t="shared" si="8"/>
        <v>53</v>
      </c>
    </row>
    <row r="95" spans="1:13" x14ac:dyDescent="0.3">
      <c r="A95" s="42">
        <v>519.57000000000005</v>
      </c>
      <c r="B95" s="44" t="str">
        <f t="shared" si="6"/>
        <v>5</v>
      </c>
      <c r="G95" s="44" t="str">
        <f t="shared" si="7"/>
        <v>1</v>
      </c>
      <c r="K95" s="44" t="str">
        <f t="shared" si="8"/>
        <v>51</v>
      </c>
    </row>
    <row r="96" spans="1:13" x14ac:dyDescent="0.3">
      <c r="A96" s="42">
        <v>509.24</v>
      </c>
      <c r="B96" s="44" t="str">
        <f t="shared" si="6"/>
        <v>5</v>
      </c>
      <c r="G96" s="44" t="str">
        <f t="shared" si="7"/>
        <v>0</v>
      </c>
      <c r="K96" s="44" t="str">
        <f t="shared" si="8"/>
        <v>50</v>
      </c>
    </row>
    <row r="97" spans="1:11" x14ac:dyDescent="0.3">
      <c r="A97" s="42">
        <v>497.12</v>
      </c>
      <c r="B97" s="44" t="str">
        <f t="shared" si="6"/>
        <v>4</v>
      </c>
      <c r="G97" s="44" t="str">
        <f t="shared" si="7"/>
        <v>9</v>
      </c>
      <c r="K97" s="44" t="str">
        <f t="shared" si="8"/>
        <v>49</v>
      </c>
    </row>
    <row r="98" spans="1:11" x14ac:dyDescent="0.3">
      <c r="A98" s="42">
        <v>490.77</v>
      </c>
      <c r="B98" s="44" t="str">
        <f t="shared" si="6"/>
        <v>4</v>
      </c>
      <c r="G98" s="44" t="str">
        <f t="shared" si="7"/>
        <v>9</v>
      </c>
      <c r="K98" s="44" t="str">
        <f t="shared" si="8"/>
        <v>49</v>
      </c>
    </row>
    <row r="99" spans="1:11" x14ac:dyDescent="0.3">
      <c r="A99" s="42">
        <v>455.39</v>
      </c>
      <c r="B99" s="44" t="str">
        <f t="shared" si="6"/>
        <v>4</v>
      </c>
      <c r="G99" s="44" t="str">
        <f t="shared" si="7"/>
        <v>5</v>
      </c>
      <c r="K99" s="44" t="str">
        <f t="shared" si="8"/>
        <v>45</v>
      </c>
    </row>
    <row r="100" spans="1:11" x14ac:dyDescent="0.3">
      <c r="A100" s="42">
        <v>432.54</v>
      </c>
      <c r="B100" s="44" t="str">
        <f t="shared" si="6"/>
        <v>4</v>
      </c>
      <c r="G100" s="44" t="str">
        <f t="shared" si="7"/>
        <v>3</v>
      </c>
      <c r="K100" s="44" t="str">
        <f t="shared" si="8"/>
        <v>43</v>
      </c>
    </row>
    <row r="101" spans="1:11" x14ac:dyDescent="0.3">
      <c r="A101" s="42">
        <v>432</v>
      </c>
      <c r="B101" s="44" t="str">
        <f t="shared" si="6"/>
        <v>4</v>
      </c>
      <c r="G101" s="44" t="str">
        <f t="shared" si="7"/>
        <v>3</v>
      </c>
      <c r="K101" s="44" t="str">
        <f t="shared" si="8"/>
        <v>43</v>
      </c>
    </row>
    <row r="102" spans="1:11" x14ac:dyDescent="0.3">
      <c r="A102" s="42">
        <v>414.61</v>
      </c>
      <c r="B102" s="44" t="str">
        <f t="shared" si="6"/>
        <v>4</v>
      </c>
      <c r="G102" s="44" t="str">
        <f t="shared" si="7"/>
        <v>1</v>
      </c>
      <c r="K102" s="44" t="str">
        <f t="shared" si="8"/>
        <v>41</v>
      </c>
    </row>
    <row r="103" spans="1:11" x14ac:dyDescent="0.3">
      <c r="A103" s="42">
        <v>414.04</v>
      </c>
      <c r="B103" s="44" t="str">
        <f t="shared" si="6"/>
        <v>4</v>
      </c>
      <c r="G103" s="44" t="str">
        <f t="shared" si="7"/>
        <v>1</v>
      </c>
      <c r="K103" s="44" t="str">
        <f t="shared" si="8"/>
        <v>41</v>
      </c>
    </row>
    <row r="104" spans="1:11" x14ac:dyDescent="0.3">
      <c r="A104" s="42">
        <v>397.61</v>
      </c>
      <c r="B104" s="44" t="str">
        <f t="shared" si="6"/>
        <v>3</v>
      </c>
      <c r="G104" s="44" t="str">
        <f t="shared" si="7"/>
        <v>9</v>
      </c>
      <c r="K104" s="44" t="str">
        <f t="shared" si="8"/>
        <v>39</v>
      </c>
    </row>
    <row r="105" spans="1:11" x14ac:dyDescent="0.3">
      <c r="A105" s="42">
        <v>393.81</v>
      </c>
      <c r="B105" s="44" t="str">
        <f t="shared" si="6"/>
        <v>3</v>
      </c>
      <c r="G105" s="44" t="str">
        <f t="shared" si="7"/>
        <v>9</v>
      </c>
      <c r="K105" s="44" t="str">
        <f t="shared" si="8"/>
        <v>39</v>
      </c>
    </row>
    <row r="106" spans="1:11" x14ac:dyDescent="0.3">
      <c r="A106" s="42">
        <v>365.68</v>
      </c>
      <c r="B106" s="44" t="str">
        <f t="shared" si="6"/>
        <v>3</v>
      </c>
      <c r="G106" s="44" t="str">
        <f t="shared" si="7"/>
        <v>6</v>
      </c>
      <c r="K106" s="44" t="str">
        <f t="shared" si="8"/>
        <v>36</v>
      </c>
    </row>
    <row r="107" spans="1:11" x14ac:dyDescent="0.3">
      <c r="A107" s="42">
        <v>356.12</v>
      </c>
      <c r="B107" s="44" t="str">
        <f t="shared" si="6"/>
        <v>3</v>
      </c>
      <c r="G107" s="44" t="str">
        <f t="shared" si="7"/>
        <v>5</v>
      </c>
      <c r="K107" s="44" t="str">
        <f t="shared" si="8"/>
        <v>35</v>
      </c>
    </row>
    <row r="108" spans="1:11" x14ac:dyDescent="0.3">
      <c r="A108" s="42">
        <v>340.63</v>
      </c>
      <c r="B108" s="44" t="str">
        <f t="shared" si="6"/>
        <v>3</v>
      </c>
      <c r="G108" s="44" t="str">
        <f t="shared" si="7"/>
        <v>4</v>
      </c>
      <c r="K108" s="44" t="str">
        <f t="shared" si="8"/>
        <v>34</v>
      </c>
    </row>
    <row r="109" spans="1:11" x14ac:dyDescent="0.3">
      <c r="A109" s="42">
        <v>323.39999999999998</v>
      </c>
      <c r="B109" s="44" t="str">
        <f t="shared" si="6"/>
        <v>3</v>
      </c>
      <c r="G109" s="44" t="str">
        <f t="shared" si="7"/>
        <v>2</v>
      </c>
      <c r="K109" s="44" t="str">
        <f t="shared" si="8"/>
        <v>32</v>
      </c>
    </row>
    <row r="110" spans="1:11" x14ac:dyDescent="0.3">
      <c r="A110" s="42">
        <v>323.19</v>
      </c>
      <c r="B110" s="44" t="str">
        <f t="shared" si="6"/>
        <v>3</v>
      </c>
      <c r="G110" s="44" t="str">
        <f t="shared" si="7"/>
        <v>2</v>
      </c>
      <c r="K110" s="44" t="str">
        <f t="shared" si="8"/>
        <v>32</v>
      </c>
    </row>
    <row r="111" spans="1:11" x14ac:dyDescent="0.3">
      <c r="A111" s="42">
        <v>320.88</v>
      </c>
      <c r="B111" s="44" t="str">
        <f t="shared" si="6"/>
        <v>3</v>
      </c>
      <c r="G111" s="44" t="str">
        <f t="shared" si="7"/>
        <v>2</v>
      </c>
      <c r="K111" s="44" t="str">
        <f t="shared" si="8"/>
        <v>32</v>
      </c>
    </row>
    <row r="112" spans="1:11" x14ac:dyDescent="0.3">
      <c r="A112" s="42">
        <v>289.54000000000002</v>
      </c>
      <c r="B112" s="44" t="str">
        <f t="shared" si="6"/>
        <v>2</v>
      </c>
      <c r="G112" s="44" t="str">
        <f t="shared" si="7"/>
        <v>8</v>
      </c>
      <c r="K112" s="44" t="str">
        <f t="shared" si="8"/>
        <v>28</v>
      </c>
    </row>
    <row r="113" spans="1:11" x14ac:dyDescent="0.3">
      <c r="A113" s="42">
        <v>289.16000000000003</v>
      </c>
      <c r="B113" s="44" t="str">
        <f t="shared" si="6"/>
        <v>2</v>
      </c>
      <c r="G113" s="44" t="str">
        <f t="shared" si="7"/>
        <v>8</v>
      </c>
      <c r="K113" s="44" t="str">
        <f t="shared" si="8"/>
        <v>28</v>
      </c>
    </row>
    <row r="114" spans="1:11" x14ac:dyDescent="0.3">
      <c r="A114" s="42">
        <v>230.32</v>
      </c>
      <c r="B114" s="44" t="str">
        <f t="shared" si="6"/>
        <v>2</v>
      </c>
      <c r="G114" s="44" t="str">
        <f t="shared" si="7"/>
        <v>3</v>
      </c>
      <c r="K114" s="44" t="str">
        <f t="shared" si="8"/>
        <v>23</v>
      </c>
    </row>
    <row r="115" spans="1:11" x14ac:dyDescent="0.3">
      <c r="A115" s="42">
        <v>222.16</v>
      </c>
      <c r="B115" s="44" t="str">
        <f t="shared" si="6"/>
        <v>2</v>
      </c>
      <c r="G115" s="44" t="str">
        <f t="shared" si="7"/>
        <v>2</v>
      </c>
      <c r="K115" s="44" t="str">
        <f t="shared" si="8"/>
        <v>22</v>
      </c>
    </row>
    <row r="116" spans="1:11" x14ac:dyDescent="0.3">
      <c r="A116" s="42">
        <v>217.53</v>
      </c>
      <c r="B116" s="44" t="str">
        <f t="shared" si="6"/>
        <v>2</v>
      </c>
      <c r="G116" s="44" t="str">
        <f t="shared" si="7"/>
        <v>1</v>
      </c>
      <c r="K116" s="44" t="str">
        <f t="shared" si="8"/>
        <v>21</v>
      </c>
    </row>
    <row r="117" spans="1:11" x14ac:dyDescent="0.3">
      <c r="A117" s="42">
        <v>213.86</v>
      </c>
      <c r="B117" s="44" t="str">
        <f t="shared" si="6"/>
        <v>2</v>
      </c>
      <c r="G117" s="44" t="str">
        <f t="shared" si="7"/>
        <v>1</v>
      </c>
      <c r="K117" s="44" t="str">
        <f t="shared" si="8"/>
        <v>21</v>
      </c>
    </row>
    <row r="118" spans="1:11" x14ac:dyDescent="0.3">
      <c r="A118" s="42">
        <v>212.52</v>
      </c>
      <c r="B118" s="44" t="str">
        <f t="shared" si="6"/>
        <v>2</v>
      </c>
      <c r="G118" s="44" t="str">
        <f t="shared" si="7"/>
        <v>1</v>
      </c>
      <c r="K118" s="44" t="str">
        <f t="shared" si="8"/>
        <v>21</v>
      </c>
    </row>
    <row r="119" spans="1:11" x14ac:dyDescent="0.3">
      <c r="A119" s="42">
        <v>209.48</v>
      </c>
      <c r="B119" s="44" t="str">
        <f t="shared" si="6"/>
        <v>2</v>
      </c>
      <c r="G119" s="44" t="str">
        <f t="shared" si="7"/>
        <v>0</v>
      </c>
      <c r="K119" s="44" t="str">
        <f t="shared" si="8"/>
        <v>20</v>
      </c>
    </row>
    <row r="120" spans="1:11" x14ac:dyDescent="0.3">
      <c r="A120" s="42">
        <v>203.7</v>
      </c>
      <c r="B120" s="44" t="str">
        <f t="shared" si="6"/>
        <v>2</v>
      </c>
      <c r="G120" s="44" t="str">
        <f t="shared" si="7"/>
        <v>0</v>
      </c>
      <c r="K120" s="44" t="str">
        <f t="shared" si="8"/>
        <v>20</v>
      </c>
    </row>
    <row r="121" spans="1:11" x14ac:dyDescent="0.3">
      <c r="A121" s="42">
        <v>188.4</v>
      </c>
      <c r="B121" s="44" t="str">
        <f t="shared" si="6"/>
        <v>1</v>
      </c>
      <c r="G121" s="44" t="str">
        <f t="shared" si="7"/>
        <v>8</v>
      </c>
      <c r="K121" s="44" t="str">
        <f t="shared" si="8"/>
        <v>18</v>
      </c>
    </row>
    <row r="122" spans="1:11" x14ac:dyDescent="0.3">
      <c r="A122" s="42">
        <v>176.03</v>
      </c>
      <c r="B122" s="44" t="str">
        <f t="shared" si="6"/>
        <v>1</v>
      </c>
      <c r="G122" s="44" t="str">
        <f t="shared" si="7"/>
        <v>7</v>
      </c>
      <c r="K122" s="44" t="str">
        <f t="shared" si="8"/>
        <v>17</v>
      </c>
    </row>
    <row r="123" spans="1:11" x14ac:dyDescent="0.3">
      <c r="A123" s="42">
        <v>155.94</v>
      </c>
      <c r="B123" s="44" t="str">
        <f t="shared" si="6"/>
        <v>1</v>
      </c>
      <c r="G123" s="44" t="str">
        <f t="shared" si="7"/>
        <v>5</v>
      </c>
      <c r="K123" s="44" t="str">
        <f t="shared" si="8"/>
        <v>15</v>
      </c>
    </row>
    <row r="124" spans="1:11" x14ac:dyDescent="0.3">
      <c r="A124" s="42">
        <v>113.18</v>
      </c>
      <c r="B124" s="44" t="str">
        <f t="shared" si="6"/>
        <v>1</v>
      </c>
      <c r="G124" s="44" t="str">
        <f t="shared" si="7"/>
        <v>1</v>
      </c>
      <c r="K124" s="44" t="str">
        <f t="shared" si="8"/>
        <v>11</v>
      </c>
    </row>
    <row r="125" spans="1:11" x14ac:dyDescent="0.3">
      <c r="A125" s="42">
        <v>101.57</v>
      </c>
      <c r="B125" s="44" t="str">
        <f t="shared" si="6"/>
        <v>1</v>
      </c>
      <c r="G125" s="44" t="str">
        <f t="shared" si="7"/>
        <v>0</v>
      </c>
      <c r="K125" s="44" t="str">
        <f t="shared" si="8"/>
        <v>10</v>
      </c>
    </row>
    <row r="126" spans="1:11" x14ac:dyDescent="0.3">
      <c r="A126" s="42">
        <v>91.45</v>
      </c>
      <c r="B126" s="44" t="str">
        <f t="shared" si="6"/>
        <v>9</v>
      </c>
      <c r="G126" s="44" t="str">
        <f t="shared" si="7"/>
        <v>1</v>
      </c>
      <c r="K126" s="44" t="str">
        <f t="shared" si="8"/>
        <v>91</v>
      </c>
    </row>
    <row r="127" spans="1:11" x14ac:dyDescent="0.3">
      <c r="A127" s="42">
        <v>89.9</v>
      </c>
      <c r="B127" s="44" t="str">
        <f t="shared" si="6"/>
        <v>8</v>
      </c>
      <c r="G127" s="44" t="str">
        <f t="shared" si="7"/>
        <v>9</v>
      </c>
      <c r="K127" s="44" t="str">
        <f t="shared" si="8"/>
        <v>89</v>
      </c>
    </row>
    <row r="128" spans="1:11" x14ac:dyDescent="0.3">
      <c r="A128" s="42">
        <v>85.29</v>
      </c>
      <c r="B128" s="44" t="str">
        <f t="shared" si="6"/>
        <v>8</v>
      </c>
      <c r="G128" s="44" t="str">
        <f t="shared" si="7"/>
        <v>5</v>
      </c>
      <c r="K128" s="44" t="str">
        <f t="shared" si="8"/>
        <v>85</v>
      </c>
    </row>
    <row r="129" spans="1:11" x14ac:dyDescent="0.3">
      <c r="A129" s="42">
        <v>64.010000000000005</v>
      </c>
      <c r="B129" s="44" t="str">
        <f t="shared" si="6"/>
        <v>6</v>
      </c>
      <c r="G129" s="44" t="str">
        <f t="shared" si="7"/>
        <v>4</v>
      </c>
      <c r="K129" s="44" t="str">
        <f t="shared" si="8"/>
        <v>64</v>
      </c>
    </row>
    <row r="130" spans="1:11" x14ac:dyDescent="0.3">
      <c r="A130" s="42">
        <v>63.5</v>
      </c>
      <c r="B130" s="44" t="str">
        <f t="shared" si="6"/>
        <v>6</v>
      </c>
      <c r="G130" s="44" t="str">
        <f t="shared" si="7"/>
        <v>3</v>
      </c>
      <c r="K130" s="44" t="str">
        <f t="shared" si="8"/>
        <v>63</v>
      </c>
    </row>
    <row r="131" spans="1:11" x14ac:dyDescent="0.3">
      <c r="A131" s="42">
        <v>57.13</v>
      </c>
      <c r="B131" s="44" t="str">
        <f t="shared" ref="B131:B135" si="10">LEFT(A131,1)</f>
        <v>5</v>
      </c>
      <c r="G131" s="44" t="str">
        <f t="shared" ref="G131:G135" si="11">MID(A131,2,1)</f>
        <v>7</v>
      </c>
      <c r="K131" s="44" t="str">
        <f t="shared" ref="K131:K135" si="12">LEFT(A131,2)</f>
        <v>57</v>
      </c>
    </row>
    <row r="132" spans="1:11" x14ac:dyDescent="0.3">
      <c r="A132" s="42">
        <v>52.53</v>
      </c>
      <c r="B132" s="44" t="str">
        <f t="shared" si="10"/>
        <v>5</v>
      </c>
      <c r="G132" s="44" t="str">
        <f t="shared" si="11"/>
        <v>2</v>
      </c>
      <c r="K132" s="44" t="str">
        <f t="shared" si="12"/>
        <v>52</v>
      </c>
    </row>
    <row r="133" spans="1:11" x14ac:dyDescent="0.3">
      <c r="A133" s="42">
        <v>36.119999999999997</v>
      </c>
      <c r="B133" s="44" t="str">
        <f t="shared" si="10"/>
        <v>3</v>
      </c>
      <c r="G133" s="44" t="str">
        <f t="shared" si="11"/>
        <v>6</v>
      </c>
      <c r="K133" s="44" t="str">
        <f t="shared" si="12"/>
        <v>36</v>
      </c>
    </row>
    <row r="134" spans="1:11" x14ac:dyDescent="0.3">
      <c r="A134" s="42">
        <v>29.31</v>
      </c>
      <c r="B134" s="44" t="str">
        <f t="shared" si="10"/>
        <v>2</v>
      </c>
      <c r="G134" s="44" t="str">
        <f t="shared" si="11"/>
        <v>9</v>
      </c>
      <c r="K134" s="44" t="str">
        <f t="shared" si="12"/>
        <v>29</v>
      </c>
    </row>
    <row r="135" spans="1:11" x14ac:dyDescent="0.3">
      <c r="A135" s="42">
        <v>24.71</v>
      </c>
      <c r="B135" s="44" t="str">
        <f t="shared" si="10"/>
        <v>2</v>
      </c>
      <c r="G135" s="44" t="str">
        <f t="shared" si="11"/>
        <v>4</v>
      </c>
      <c r="K135" s="44" t="str">
        <f t="shared" si="12"/>
        <v>24</v>
      </c>
    </row>
    <row r="136" spans="1:11" x14ac:dyDescent="0.3">
      <c r="A136" s="42">
        <v>-3066.19</v>
      </c>
      <c r="B136" s="44" t="str">
        <f>LEFT(-A136,1)</f>
        <v>3</v>
      </c>
      <c r="G136" s="44" t="str">
        <f>MID(-A136,2,1)</f>
        <v>0</v>
      </c>
      <c r="K136" s="44" t="str">
        <f>LEFT(-A136,2)</f>
        <v>30</v>
      </c>
    </row>
    <row r="137" spans="1:11" x14ac:dyDescent="0.3">
      <c r="A137" s="42">
        <v>-4037.04</v>
      </c>
      <c r="B137" s="44" t="str">
        <f>LEFT(-A137,1)</f>
        <v>4</v>
      </c>
      <c r="G137" s="44" t="str">
        <f>MID(-A137,2,1)</f>
        <v>0</v>
      </c>
      <c r="K137" s="44" t="str">
        <f>LEFT(-A137,2)</f>
        <v>40</v>
      </c>
    </row>
  </sheetData>
  <autoFilter ref="A1:A137" xr:uid="{332D0BA0-8839-40AB-AFA9-D2A2313EC81B}">
    <sortState xmlns:xlrd2="http://schemas.microsoft.com/office/spreadsheetml/2017/richdata2" ref="A2:A137">
      <sortCondition descending="1" ref="A1:A137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3A6E9-A6FF-4428-913D-50395E6B841E}">
  <dimension ref="A1:N91"/>
  <sheetViews>
    <sheetView tabSelected="1" workbookViewId="0">
      <selection activeCell="O15" sqref="O15"/>
    </sheetView>
  </sheetViews>
  <sheetFormatPr defaultRowHeight="14.4" x14ac:dyDescent="0.3"/>
  <cols>
    <col min="1" max="1" width="14.88671875" bestFit="1" customWidth="1"/>
    <col min="2" max="2" width="7.44140625" bestFit="1" customWidth="1"/>
    <col min="3" max="3" width="6.5546875" bestFit="1" customWidth="1"/>
    <col min="4" max="4" width="13.109375" bestFit="1" customWidth="1"/>
    <col min="5" max="5" width="6.5546875" bestFit="1" customWidth="1"/>
    <col min="6" max="6" width="6" bestFit="1" customWidth="1"/>
    <col min="7" max="7" width="6" customWidth="1"/>
    <col min="8" max="8" width="9.5546875" bestFit="1" customWidth="1"/>
    <col min="9" max="9" width="7.44140625" bestFit="1" customWidth="1"/>
    <col min="10" max="10" width="6.5546875" bestFit="1" customWidth="1"/>
    <col min="11" max="11" width="13.109375" bestFit="1" customWidth="1"/>
    <col min="12" max="12" width="19.44140625" bestFit="1" customWidth="1"/>
    <col min="13" max="13" width="6" bestFit="1" customWidth="1"/>
    <col min="14" max="14" width="5.5546875" bestFit="1" customWidth="1"/>
    <col min="257" max="257" width="14.88671875" bestFit="1" customWidth="1"/>
    <col min="258" max="258" width="7.44140625" bestFit="1" customWidth="1"/>
    <col min="259" max="259" width="6.5546875" bestFit="1" customWidth="1"/>
    <col min="260" max="260" width="13.109375" bestFit="1" customWidth="1"/>
    <col min="261" max="261" width="6.5546875" bestFit="1" customWidth="1"/>
    <col min="262" max="262" width="6" bestFit="1" customWidth="1"/>
    <col min="263" max="263" width="6" customWidth="1"/>
    <col min="264" max="264" width="9.5546875" bestFit="1" customWidth="1"/>
    <col min="265" max="265" width="7.44140625" bestFit="1" customWidth="1"/>
    <col min="266" max="266" width="6.5546875" bestFit="1" customWidth="1"/>
    <col min="267" max="267" width="13.109375" bestFit="1" customWidth="1"/>
    <col min="268" max="268" width="19.44140625" bestFit="1" customWidth="1"/>
    <col min="269" max="269" width="6" bestFit="1" customWidth="1"/>
    <col min="270" max="270" width="5.5546875" bestFit="1" customWidth="1"/>
    <col min="513" max="513" width="14.88671875" bestFit="1" customWidth="1"/>
    <col min="514" max="514" width="7.44140625" bestFit="1" customWidth="1"/>
    <col min="515" max="515" width="6.5546875" bestFit="1" customWidth="1"/>
    <col min="516" max="516" width="13.109375" bestFit="1" customWidth="1"/>
    <col min="517" max="517" width="6.5546875" bestFit="1" customWidth="1"/>
    <col min="518" max="518" width="6" bestFit="1" customWidth="1"/>
    <col min="519" max="519" width="6" customWidth="1"/>
    <col min="520" max="520" width="9.5546875" bestFit="1" customWidth="1"/>
    <col min="521" max="521" width="7.44140625" bestFit="1" customWidth="1"/>
    <col min="522" max="522" width="6.5546875" bestFit="1" customWidth="1"/>
    <col min="523" max="523" width="13.109375" bestFit="1" customWidth="1"/>
    <col min="524" max="524" width="19.44140625" bestFit="1" customWidth="1"/>
    <col min="525" max="525" width="6" bestFit="1" customWidth="1"/>
    <col min="526" max="526" width="5.5546875" bestFit="1" customWidth="1"/>
    <col min="769" max="769" width="14.88671875" bestFit="1" customWidth="1"/>
    <col min="770" max="770" width="7.44140625" bestFit="1" customWidth="1"/>
    <col min="771" max="771" width="6.5546875" bestFit="1" customWidth="1"/>
    <col min="772" max="772" width="13.109375" bestFit="1" customWidth="1"/>
    <col min="773" max="773" width="6.5546875" bestFit="1" customWidth="1"/>
    <col min="774" max="774" width="6" bestFit="1" customWidth="1"/>
    <col min="775" max="775" width="6" customWidth="1"/>
    <col min="776" max="776" width="9.5546875" bestFit="1" customWidth="1"/>
    <col min="777" max="777" width="7.44140625" bestFit="1" customWidth="1"/>
    <col min="778" max="778" width="6.5546875" bestFit="1" customWidth="1"/>
    <col min="779" max="779" width="13.109375" bestFit="1" customWidth="1"/>
    <col min="780" max="780" width="19.44140625" bestFit="1" customWidth="1"/>
    <col min="781" max="781" width="6" bestFit="1" customWidth="1"/>
    <col min="782" max="782" width="5.5546875" bestFit="1" customWidth="1"/>
    <col min="1025" max="1025" width="14.88671875" bestFit="1" customWidth="1"/>
    <col min="1026" max="1026" width="7.44140625" bestFit="1" customWidth="1"/>
    <col min="1027" max="1027" width="6.5546875" bestFit="1" customWidth="1"/>
    <col min="1028" max="1028" width="13.109375" bestFit="1" customWidth="1"/>
    <col min="1029" max="1029" width="6.5546875" bestFit="1" customWidth="1"/>
    <col min="1030" max="1030" width="6" bestFit="1" customWidth="1"/>
    <col min="1031" max="1031" width="6" customWidth="1"/>
    <col min="1032" max="1032" width="9.5546875" bestFit="1" customWidth="1"/>
    <col min="1033" max="1033" width="7.44140625" bestFit="1" customWidth="1"/>
    <col min="1034" max="1034" width="6.5546875" bestFit="1" customWidth="1"/>
    <col min="1035" max="1035" width="13.109375" bestFit="1" customWidth="1"/>
    <col min="1036" max="1036" width="19.44140625" bestFit="1" customWidth="1"/>
    <col min="1037" max="1037" width="6" bestFit="1" customWidth="1"/>
    <col min="1038" max="1038" width="5.5546875" bestFit="1" customWidth="1"/>
    <col min="1281" max="1281" width="14.88671875" bestFit="1" customWidth="1"/>
    <col min="1282" max="1282" width="7.44140625" bestFit="1" customWidth="1"/>
    <col min="1283" max="1283" width="6.5546875" bestFit="1" customWidth="1"/>
    <col min="1284" max="1284" width="13.109375" bestFit="1" customWidth="1"/>
    <col min="1285" max="1285" width="6.5546875" bestFit="1" customWidth="1"/>
    <col min="1286" max="1286" width="6" bestFit="1" customWidth="1"/>
    <col min="1287" max="1287" width="6" customWidth="1"/>
    <col min="1288" max="1288" width="9.5546875" bestFit="1" customWidth="1"/>
    <col min="1289" max="1289" width="7.44140625" bestFit="1" customWidth="1"/>
    <col min="1290" max="1290" width="6.5546875" bestFit="1" customWidth="1"/>
    <col min="1291" max="1291" width="13.109375" bestFit="1" customWidth="1"/>
    <col min="1292" max="1292" width="19.44140625" bestFit="1" customWidth="1"/>
    <col min="1293" max="1293" width="6" bestFit="1" customWidth="1"/>
    <col min="1294" max="1294" width="5.5546875" bestFit="1" customWidth="1"/>
    <col min="1537" max="1537" width="14.88671875" bestFit="1" customWidth="1"/>
    <col min="1538" max="1538" width="7.44140625" bestFit="1" customWidth="1"/>
    <col min="1539" max="1539" width="6.5546875" bestFit="1" customWidth="1"/>
    <col min="1540" max="1540" width="13.109375" bestFit="1" customWidth="1"/>
    <col min="1541" max="1541" width="6.5546875" bestFit="1" customWidth="1"/>
    <col min="1542" max="1542" width="6" bestFit="1" customWidth="1"/>
    <col min="1543" max="1543" width="6" customWidth="1"/>
    <col min="1544" max="1544" width="9.5546875" bestFit="1" customWidth="1"/>
    <col min="1545" max="1545" width="7.44140625" bestFit="1" customWidth="1"/>
    <col min="1546" max="1546" width="6.5546875" bestFit="1" customWidth="1"/>
    <col min="1547" max="1547" width="13.109375" bestFit="1" customWidth="1"/>
    <col min="1548" max="1548" width="19.44140625" bestFit="1" customWidth="1"/>
    <col min="1549" max="1549" width="6" bestFit="1" customWidth="1"/>
    <col min="1550" max="1550" width="5.5546875" bestFit="1" customWidth="1"/>
    <col min="1793" max="1793" width="14.88671875" bestFit="1" customWidth="1"/>
    <col min="1794" max="1794" width="7.44140625" bestFit="1" customWidth="1"/>
    <col min="1795" max="1795" width="6.5546875" bestFit="1" customWidth="1"/>
    <col min="1796" max="1796" width="13.109375" bestFit="1" customWidth="1"/>
    <col min="1797" max="1797" width="6.5546875" bestFit="1" customWidth="1"/>
    <col min="1798" max="1798" width="6" bestFit="1" customWidth="1"/>
    <col min="1799" max="1799" width="6" customWidth="1"/>
    <col min="1800" max="1800" width="9.5546875" bestFit="1" customWidth="1"/>
    <col min="1801" max="1801" width="7.44140625" bestFit="1" customWidth="1"/>
    <col min="1802" max="1802" width="6.5546875" bestFit="1" customWidth="1"/>
    <col min="1803" max="1803" width="13.109375" bestFit="1" customWidth="1"/>
    <col min="1804" max="1804" width="19.44140625" bestFit="1" customWidth="1"/>
    <col min="1805" max="1805" width="6" bestFit="1" customWidth="1"/>
    <col min="1806" max="1806" width="5.5546875" bestFit="1" customWidth="1"/>
    <col min="2049" max="2049" width="14.88671875" bestFit="1" customWidth="1"/>
    <col min="2050" max="2050" width="7.44140625" bestFit="1" customWidth="1"/>
    <col min="2051" max="2051" width="6.5546875" bestFit="1" customWidth="1"/>
    <col min="2052" max="2052" width="13.109375" bestFit="1" customWidth="1"/>
    <col min="2053" max="2053" width="6.5546875" bestFit="1" customWidth="1"/>
    <col min="2054" max="2054" width="6" bestFit="1" customWidth="1"/>
    <col min="2055" max="2055" width="6" customWidth="1"/>
    <col min="2056" max="2056" width="9.5546875" bestFit="1" customWidth="1"/>
    <col min="2057" max="2057" width="7.44140625" bestFit="1" customWidth="1"/>
    <col min="2058" max="2058" width="6.5546875" bestFit="1" customWidth="1"/>
    <col min="2059" max="2059" width="13.109375" bestFit="1" customWidth="1"/>
    <col min="2060" max="2060" width="19.44140625" bestFit="1" customWidth="1"/>
    <col min="2061" max="2061" width="6" bestFit="1" customWidth="1"/>
    <col min="2062" max="2062" width="5.5546875" bestFit="1" customWidth="1"/>
    <col min="2305" max="2305" width="14.88671875" bestFit="1" customWidth="1"/>
    <col min="2306" max="2306" width="7.44140625" bestFit="1" customWidth="1"/>
    <col min="2307" max="2307" width="6.5546875" bestFit="1" customWidth="1"/>
    <col min="2308" max="2308" width="13.109375" bestFit="1" customWidth="1"/>
    <col min="2309" max="2309" width="6.5546875" bestFit="1" customWidth="1"/>
    <col min="2310" max="2310" width="6" bestFit="1" customWidth="1"/>
    <col min="2311" max="2311" width="6" customWidth="1"/>
    <col min="2312" max="2312" width="9.5546875" bestFit="1" customWidth="1"/>
    <col min="2313" max="2313" width="7.44140625" bestFit="1" customWidth="1"/>
    <col min="2314" max="2314" width="6.5546875" bestFit="1" customWidth="1"/>
    <col min="2315" max="2315" width="13.109375" bestFit="1" customWidth="1"/>
    <col min="2316" max="2316" width="19.44140625" bestFit="1" customWidth="1"/>
    <col min="2317" max="2317" width="6" bestFit="1" customWidth="1"/>
    <col min="2318" max="2318" width="5.5546875" bestFit="1" customWidth="1"/>
    <col min="2561" max="2561" width="14.88671875" bestFit="1" customWidth="1"/>
    <col min="2562" max="2562" width="7.44140625" bestFit="1" customWidth="1"/>
    <col min="2563" max="2563" width="6.5546875" bestFit="1" customWidth="1"/>
    <col min="2564" max="2564" width="13.109375" bestFit="1" customWidth="1"/>
    <col min="2565" max="2565" width="6.5546875" bestFit="1" customWidth="1"/>
    <col min="2566" max="2566" width="6" bestFit="1" customWidth="1"/>
    <col min="2567" max="2567" width="6" customWidth="1"/>
    <col min="2568" max="2568" width="9.5546875" bestFit="1" customWidth="1"/>
    <col min="2569" max="2569" width="7.44140625" bestFit="1" customWidth="1"/>
    <col min="2570" max="2570" width="6.5546875" bestFit="1" customWidth="1"/>
    <col min="2571" max="2571" width="13.109375" bestFit="1" customWidth="1"/>
    <col min="2572" max="2572" width="19.44140625" bestFit="1" customWidth="1"/>
    <col min="2573" max="2573" width="6" bestFit="1" customWidth="1"/>
    <col min="2574" max="2574" width="5.5546875" bestFit="1" customWidth="1"/>
    <col min="2817" max="2817" width="14.88671875" bestFit="1" customWidth="1"/>
    <col min="2818" max="2818" width="7.44140625" bestFit="1" customWidth="1"/>
    <col min="2819" max="2819" width="6.5546875" bestFit="1" customWidth="1"/>
    <col min="2820" max="2820" width="13.109375" bestFit="1" customWidth="1"/>
    <col min="2821" max="2821" width="6.5546875" bestFit="1" customWidth="1"/>
    <col min="2822" max="2822" width="6" bestFit="1" customWidth="1"/>
    <col min="2823" max="2823" width="6" customWidth="1"/>
    <col min="2824" max="2824" width="9.5546875" bestFit="1" customWidth="1"/>
    <col min="2825" max="2825" width="7.44140625" bestFit="1" customWidth="1"/>
    <col min="2826" max="2826" width="6.5546875" bestFit="1" customWidth="1"/>
    <col min="2827" max="2827" width="13.109375" bestFit="1" customWidth="1"/>
    <col min="2828" max="2828" width="19.44140625" bestFit="1" customWidth="1"/>
    <col min="2829" max="2829" width="6" bestFit="1" customWidth="1"/>
    <col min="2830" max="2830" width="5.5546875" bestFit="1" customWidth="1"/>
    <col min="3073" max="3073" width="14.88671875" bestFit="1" customWidth="1"/>
    <col min="3074" max="3074" width="7.44140625" bestFit="1" customWidth="1"/>
    <col min="3075" max="3075" width="6.5546875" bestFit="1" customWidth="1"/>
    <col min="3076" max="3076" width="13.109375" bestFit="1" customWidth="1"/>
    <col min="3077" max="3077" width="6.5546875" bestFit="1" customWidth="1"/>
    <col min="3078" max="3078" width="6" bestFit="1" customWidth="1"/>
    <col min="3079" max="3079" width="6" customWidth="1"/>
    <col min="3080" max="3080" width="9.5546875" bestFit="1" customWidth="1"/>
    <col min="3081" max="3081" width="7.44140625" bestFit="1" customWidth="1"/>
    <col min="3082" max="3082" width="6.5546875" bestFit="1" customWidth="1"/>
    <col min="3083" max="3083" width="13.109375" bestFit="1" customWidth="1"/>
    <col min="3084" max="3084" width="19.44140625" bestFit="1" customWidth="1"/>
    <col min="3085" max="3085" width="6" bestFit="1" customWidth="1"/>
    <col min="3086" max="3086" width="5.5546875" bestFit="1" customWidth="1"/>
    <col min="3329" max="3329" width="14.88671875" bestFit="1" customWidth="1"/>
    <col min="3330" max="3330" width="7.44140625" bestFit="1" customWidth="1"/>
    <col min="3331" max="3331" width="6.5546875" bestFit="1" customWidth="1"/>
    <col min="3332" max="3332" width="13.109375" bestFit="1" customWidth="1"/>
    <col min="3333" max="3333" width="6.5546875" bestFit="1" customWidth="1"/>
    <col min="3334" max="3334" width="6" bestFit="1" customWidth="1"/>
    <col min="3335" max="3335" width="6" customWidth="1"/>
    <col min="3336" max="3336" width="9.5546875" bestFit="1" customWidth="1"/>
    <col min="3337" max="3337" width="7.44140625" bestFit="1" customWidth="1"/>
    <col min="3338" max="3338" width="6.5546875" bestFit="1" customWidth="1"/>
    <col min="3339" max="3339" width="13.109375" bestFit="1" customWidth="1"/>
    <col min="3340" max="3340" width="19.44140625" bestFit="1" customWidth="1"/>
    <col min="3341" max="3341" width="6" bestFit="1" customWidth="1"/>
    <col min="3342" max="3342" width="5.5546875" bestFit="1" customWidth="1"/>
    <col min="3585" max="3585" width="14.88671875" bestFit="1" customWidth="1"/>
    <col min="3586" max="3586" width="7.44140625" bestFit="1" customWidth="1"/>
    <col min="3587" max="3587" width="6.5546875" bestFit="1" customWidth="1"/>
    <col min="3588" max="3588" width="13.109375" bestFit="1" customWidth="1"/>
    <col min="3589" max="3589" width="6.5546875" bestFit="1" customWidth="1"/>
    <col min="3590" max="3590" width="6" bestFit="1" customWidth="1"/>
    <col min="3591" max="3591" width="6" customWidth="1"/>
    <col min="3592" max="3592" width="9.5546875" bestFit="1" customWidth="1"/>
    <col min="3593" max="3593" width="7.44140625" bestFit="1" customWidth="1"/>
    <col min="3594" max="3594" width="6.5546875" bestFit="1" customWidth="1"/>
    <col min="3595" max="3595" width="13.109375" bestFit="1" customWidth="1"/>
    <col min="3596" max="3596" width="19.44140625" bestFit="1" customWidth="1"/>
    <col min="3597" max="3597" width="6" bestFit="1" customWidth="1"/>
    <col min="3598" max="3598" width="5.5546875" bestFit="1" customWidth="1"/>
    <col min="3841" max="3841" width="14.88671875" bestFit="1" customWidth="1"/>
    <col min="3842" max="3842" width="7.44140625" bestFit="1" customWidth="1"/>
    <col min="3843" max="3843" width="6.5546875" bestFit="1" customWidth="1"/>
    <col min="3844" max="3844" width="13.109375" bestFit="1" customWidth="1"/>
    <col min="3845" max="3845" width="6.5546875" bestFit="1" customWidth="1"/>
    <col min="3846" max="3846" width="6" bestFit="1" customWidth="1"/>
    <col min="3847" max="3847" width="6" customWidth="1"/>
    <col min="3848" max="3848" width="9.5546875" bestFit="1" customWidth="1"/>
    <col min="3849" max="3849" width="7.44140625" bestFit="1" customWidth="1"/>
    <col min="3850" max="3850" width="6.5546875" bestFit="1" customWidth="1"/>
    <col min="3851" max="3851" width="13.109375" bestFit="1" customWidth="1"/>
    <col min="3852" max="3852" width="19.44140625" bestFit="1" customWidth="1"/>
    <col min="3853" max="3853" width="6" bestFit="1" customWidth="1"/>
    <col min="3854" max="3854" width="5.5546875" bestFit="1" customWidth="1"/>
    <col min="4097" max="4097" width="14.88671875" bestFit="1" customWidth="1"/>
    <col min="4098" max="4098" width="7.44140625" bestFit="1" customWidth="1"/>
    <col min="4099" max="4099" width="6.5546875" bestFit="1" customWidth="1"/>
    <col min="4100" max="4100" width="13.109375" bestFit="1" customWidth="1"/>
    <col min="4101" max="4101" width="6.5546875" bestFit="1" customWidth="1"/>
    <col min="4102" max="4102" width="6" bestFit="1" customWidth="1"/>
    <col min="4103" max="4103" width="6" customWidth="1"/>
    <col min="4104" max="4104" width="9.5546875" bestFit="1" customWidth="1"/>
    <col min="4105" max="4105" width="7.44140625" bestFit="1" customWidth="1"/>
    <col min="4106" max="4106" width="6.5546875" bestFit="1" customWidth="1"/>
    <col min="4107" max="4107" width="13.109375" bestFit="1" customWidth="1"/>
    <col min="4108" max="4108" width="19.44140625" bestFit="1" customWidth="1"/>
    <col min="4109" max="4109" width="6" bestFit="1" customWidth="1"/>
    <col min="4110" max="4110" width="5.5546875" bestFit="1" customWidth="1"/>
    <col min="4353" max="4353" width="14.88671875" bestFit="1" customWidth="1"/>
    <col min="4354" max="4354" width="7.44140625" bestFit="1" customWidth="1"/>
    <col min="4355" max="4355" width="6.5546875" bestFit="1" customWidth="1"/>
    <col min="4356" max="4356" width="13.109375" bestFit="1" customWidth="1"/>
    <col min="4357" max="4357" width="6.5546875" bestFit="1" customWidth="1"/>
    <col min="4358" max="4358" width="6" bestFit="1" customWidth="1"/>
    <col min="4359" max="4359" width="6" customWidth="1"/>
    <col min="4360" max="4360" width="9.5546875" bestFit="1" customWidth="1"/>
    <col min="4361" max="4361" width="7.44140625" bestFit="1" customWidth="1"/>
    <col min="4362" max="4362" width="6.5546875" bestFit="1" customWidth="1"/>
    <col min="4363" max="4363" width="13.109375" bestFit="1" customWidth="1"/>
    <col min="4364" max="4364" width="19.44140625" bestFit="1" customWidth="1"/>
    <col min="4365" max="4365" width="6" bestFit="1" customWidth="1"/>
    <col min="4366" max="4366" width="5.5546875" bestFit="1" customWidth="1"/>
    <col min="4609" max="4609" width="14.88671875" bestFit="1" customWidth="1"/>
    <col min="4610" max="4610" width="7.44140625" bestFit="1" customWidth="1"/>
    <col min="4611" max="4611" width="6.5546875" bestFit="1" customWidth="1"/>
    <col min="4612" max="4612" width="13.109375" bestFit="1" customWidth="1"/>
    <col min="4613" max="4613" width="6.5546875" bestFit="1" customWidth="1"/>
    <col min="4614" max="4614" width="6" bestFit="1" customWidth="1"/>
    <col min="4615" max="4615" width="6" customWidth="1"/>
    <col min="4616" max="4616" width="9.5546875" bestFit="1" customWidth="1"/>
    <col min="4617" max="4617" width="7.44140625" bestFit="1" customWidth="1"/>
    <col min="4618" max="4618" width="6.5546875" bestFit="1" customWidth="1"/>
    <col min="4619" max="4619" width="13.109375" bestFit="1" customWidth="1"/>
    <col min="4620" max="4620" width="19.44140625" bestFit="1" customWidth="1"/>
    <col min="4621" max="4621" width="6" bestFit="1" customWidth="1"/>
    <col min="4622" max="4622" width="5.5546875" bestFit="1" customWidth="1"/>
    <col min="4865" max="4865" width="14.88671875" bestFit="1" customWidth="1"/>
    <col min="4866" max="4866" width="7.44140625" bestFit="1" customWidth="1"/>
    <col min="4867" max="4867" width="6.5546875" bestFit="1" customWidth="1"/>
    <col min="4868" max="4868" width="13.109375" bestFit="1" customWidth="1"/>
    <col min="4869" max="4869" width="6.5546875" bestFit="1" customWidth="1"/>
    <col min="4870" max="4870" width="6" bestFit="1" customWidth="1"/>
    <col min="4871" max="4871" width="6" customWidth="1"/>
    <col min="4872" max="4872" width="9.5546875" bestFit="1" customWidth="1"/>
    <col min="4873" max="4873" width="7.44140625" bestFit="1" customWidth="1"/>
    <col min="4874" max="4874" width="6.5546875" bestFit="1" customWidth="1"/>
    <col min="4875" max="4875" width="13.109375" bestFit="1" customWidth="1"/>
    <col min="4876" max="4876" width="19.44140625" bestFit="1" customWidth="1"/>
    <col min="4877" max="4877" width="6" bestFit="1" customWidth="1"/>
    <col min="4878" max="4878" width="5.5546875" bestFit="1" customWidth="1"/>
    <col min="5121" max="5121" width="14.88671875" bestFit="1" customWidth="1"/>
    <col min="5122" max="5122" width="7.44140625" bestFit="1" customWidth="1"/>
    <col min="5123" max="5123" width="6.5546875" bestFit="1" customWidth="1"/>
    <col min="5124" max="5124" width="13.109375" bestFit="1" customWidth="1"/>
    <col min="5125" max="5125" width="6.5546875" bestFit="1" customWidth="1"/>
    <col min="5126" max="5126" width="6" bestFit="1" customWidth="1"/>
    <col min="5127" max="5127" width="6" customWidth="1"/>
    <col min="5128" max="5128" width="9.5546875" bestFit="1" customWidth="1"/>
    <col min="5129" max="5129" width="7.44140625" bestFit="1" customWidth="1"/>
    <col min="5130" max="5130" width="6.5546875" bestFit="1" customWidth="1"/>
    <col min="5131" max="5131" width="13.109375" bestFit="1" customWidth="1"/>
    <col min="5132" max="5132" width="19.44140625" bestFit="1" customWidth="1"/>
    <col min="5133" max="5133" width="6" bestFit="1" customWidth="1"/>
    <col min="5134" max="5134" width="5.5546875" bestFit="1" customWidth="1"/>
    <col min="5377" max="5377" width="14.88671875" bestFit="1" customWidth="1"/>
    <col min="5378" max="5378" width="7.44140625" bestFit="1" customWidth="1"/>
    <col min="5379" max="5379" width="6.5546875" bestFit="1" customWidth="1"/>
    <col min="5380" max="5380" width="13.109375" bestFit="1" customWidth="1"/>
    <col min="5381" max="5381" width="6.5546875" bestFit="1" customWidth="1"/>
    <col min="5382" max="5382" width="6" bestFit="1" customWidth="1"/>
    <col min="5383" max="5383" width="6" customWidth="1"/>
    <col min="5384" max="5384" width="9.5546875" bestFit="1" customWidth="1"/>
    <col min="5385" max="5385" width="7.44140625" bestFit="1" customWidth="1"/>
    <col min="5386" max="5386" width="6.5546875" bestFit="1" customWidth="1"/>
    <col min="5387" max="5387" width="13.109375" bestFit="1" customWidth="1"/>
    <col min="5388" max="5388" width="19.44140625" bestFit="1" customWidth="1"/>
    <col min="5389" max="5389" width="6" bestFit="1" customWidth="1"/>
    <col min="5390" max="5390" width="5.5546875" bestFit="1" customWidth="1"/>
    <col min="5633" max="5633" width="14.88671875" bestFit="1" customWidth="1"/>
    <col min="5634" max="5634" width="7.44140625" bestFit="1" customWidth="1"/>
    <col min="5635" max="5635" width="6.5546875" bestFit="1" customWidth="1"/>
    <col min="5636" max="5636" width="13.109375" bestFit="1" customWidth="1"/>
    <col min="5637" max="5637" width="6.5546875" bestFit="1" customWidth="1"/>
    <col min="5638" max="5638" width="6" bestFit="1" customWidth="1"/>
    <col min="5639" max="5639" width="6" customWidth="1"/>
    <col min="5640" max="5640" width="9.5546875" bestFit="1" customWidth="1"/>
    <col min="5641" max="5641" width="7.44140625" bestFit="1" customWidth="1"/>
    <col min="5642" max="5642" width="6.5546875" bestFit="1" customWidth="1"/>
    <col min="5643" max="5643" width="13.109375" bestFit="1" customWidth="1"/>
    <col min="5644" max="5644" width="19.44140625" bestFit="1" customWidth="1"/>
    <col min="5645" max="5645" width="6" bestFit="1" customWidth="1"/>
    <col min="5646" max="5646" width="5.5546875" bestFit="1" customWidth="1"/>
    <col min="5889" max="5889" width="14.88671875" bestFit="1" customWidth="1"/>
    <col min="5890" max="5890" width="7.44140625" bestFit="1" customWidth="1"/>
    <col min="5891" max="5891" width="6.5546875" bestFit="1" customWidth="1"/>
    <col min="5892" max="5892" width="13.109375" bestFit="1" customWidth="1"/>
    <col min="5893" max="5893" width="6.5546875" bestFit="1" customWidth="1"/>
    <col min="5894" max="5894" width="6" bestFit="1" customWidth="1"/>
    <col min="5895" max="5895" width="6" customWidth="1"/>
    <col min="5896" max="5896" width="9.5546875" bestFit="1" customWidth="1"/>
    <col min="5897" max="5897" width="7.44140625" bestFit="1" customWidth="1"/>
    <col min="5898" max="5898" width="6.5546875" bestFit="1" customWidth="1"/>
    <col min="5899" max="5899" width="13.109375" bestFit="1" customWidth="1"/>
    <col min="5900" max="5900" width="19.44140625" bestFit="1" customWidth="1"/>
    <col min="5901" max="5901" width="6" bestFit="1" customWidth="1"/>
    <col min="5902" max="5902" width="5.5546875" bestFit="1" customWidth="1"/>
    <col min="6145" max="6145" width="14.88671875" bestFit="1" customWidth="1"/>
    <col min="6146" max="6146" width="7.44140625" bestFit="1" customWidth="1"/>
    <col min="6147" max="6147" width="6.5546875" bestFit="1" customWidth="1"/>
    <col min="6148" max="6148" width="13.109375" bestFit="1" customWidth="1"/>
    <col min="6149" max="6149" width="6.5546875" bestFit="1" customWidth="1"/>
    <col min="6150" max="6150" width="6" bestFit="1" customWidth="1"/>
    <col min="6151" max="6151" width="6" customWidth="1"/>
    <col min="6152" max="6152" width="9.5546875" bestFit="1" customWidth="1"/>
    <col min="6153" max="6153" width="7.44140625" bestFit="1" customWidth="1"/>
    <col min="6154" max="6154" width="6.5546875" bestFit="1" customWidth="1"/>
    <col min="6155" max="6155" width="13.109375" bestFit="1" customWidth="1"/>
    <col min="6156" max="6156" width="19.44140625" bestFit="1" customWidth="1"/>
    <col min="6157" max="6157" width="6" bestFit="1" customWidth="1"/>
    <col min="6158" max="6158" width="5.5546875" bestFit="1" customWidth="1"/>
    <col min="6401" max="6401" width="14.88671875" bestFit="1" customWidth="1"/>
    <col min="6402" max="6402" width="7.44140625" bestFit="1" customWidth="1"/>
    <col min="6403" max="6403" width="6.5546875" bestFit="1" customWidth="1"/>
    <col min="6404" max="6404" width="13.109375" bestFit="1" customWidth="1"/>
    <col min="6405" max="6405" width="6.5546875" bestFit="1" customWidth="1"/>
    <col min="6406" max="6406" width="6" bestFit="1" customWidth="1"/>
    <col min="6407" max="6407" width="6" customWidth="1"/>
    <col min="6408" max="6408" width="9.5546875" bestFit="1" customWidth="1"/>
    <col min="6409" max="6409" width="7.44140625" bestFit="1" customWidth="1"/>
    <col min="6410" max="6410" width="6.5546875" bestFit="1" customWidth="1"/>
    <col min="6411" max="6411" width="13.109375" bestFit="1" customWidth="1"/>
    <col min="6412" max="6412" width="19.44140625" bestFit="1" customWidth="1"/>
    <col min="6413" max="6413" width="6" bestFit="1" customWidth="1"/>
    <col min="6414" max="6414" width="5.5546875" bestFit="1" customWidth="1"/>
    <col min="6657" max="6657" width="14.88671875" bestFit="1" customWidth="1"/>
    <col min="6658" max="6658" width="7.44140625" bestFit="1" customWidth="1"/>
    <col min="6659" max="6659" width="6.5546875" bestFit="1" customWidth="1"/>
    <col min="6660" max="6660" width="13.109375" bestFit="1" customWidth="1"/>
    <col min="6661" max="6661" width="6.5546875" bestFit="1" customWidth="1"/>
    <col min="6662" max="6662" width="6" bestFit="1" customWidth="1"/>
    <col min="6663" max="6663" width="6" customWidth="1"/>
    <col min="6664" max="6664" width="9.5546875" bestFit="1" customWidth="1"/>
    <col min="6665" max="6665" width="7.44140625" bestFit="1" customWidth="1"/>
    <col min="6666" max="6666" width="6.5546875" bestFit="1" customWidth="1"/>
    <col min="6667" max="6667" width="13.109375" bestFit="1" customWidth="1"/>
    <col min="6668" max="6668" width="19.44140625" bestFit="1" customWidth="1"/>
    <col min="6669" max="6669" width="6" bestFit="1" customWidth="1"/>
    <col min="6670" max="6670" width="5.5546875" bestFit="1" customWidth="1"/>
    <col min="6913" max="6913" width="14.88671875" bestFit="1" customWidth="1"/>
    <col min="6914" max="6914" width="7.44140625" bestFit="1" customWidth="1"/>
    <col min="6915" max="6915" width="6.5546875" bestFit="1" customWidth="1"/>
    <col min="6916" max="6916" width="13.109375" bestFit="1" customWidth="1"/>
    <col min="6917" max="6917" width="6.5546875" bestFit="1" customWidth="1"/>
    <col min="6918" max="6918" width="6" bestFit="1" customWidth="1"/>
    <col min="6919" max="6919" width="6" customWidth="1"/>
    <col min="6920" max="6920" width="9.5546875" bestFit="1" customWidth="1"/>
    <col min="6921" max="6921" width="7.44140625" bestFit="1" customWidth="1"/>
    <col min="6922" max="6922" width="6.5546875" bestFit="1" customWidth="1"/>
    <col min="6923" max="6923" width="13.109375" bestFit="1" customWidth="1"/>
    <col min="6924" max="6924" width="19.44140625" bestFit="1" customWidth="1"/>
    <col min="6925" max="6925" width="6" bestFit="1" customWidth="1"/>
    <col min="6926" max="6926" width="5.5546875" bestFit="1" customWidth="1"/>
    <col min="7169" max="7169" width="14.88671875" bestFit="1" customWidth="1"/>
    <col min="7170" max="7170" width="7.44140625" bestFit="1" customWidth="1"/>
    <col min="7171" max="7171" width="6.5546875" bestFit="1" customWidth="1"/>
    <col min="7172" max="7172" width="13.109375" bestFit="1" customWidth="1"/>
    <col min="7173" max="7173" width="6.5546875" bestFit="1" customWidth="1"/>
    <col min="7174" max="7174" width="6" bestFit="1" customWidth="1"/>
    <col min="7175" max="7175" width="6" customWidth="1"/>
    <col min="7176" max="7176" width="9.5546875" bestFit="1" customWidth="1"/>
    <col min="7177" max="7177" width="7.44140625" bestFit="1" customWidth="1"/>
    <col min="7178" max="7178" width="6.5546875" bestFit="1" customWidth="1"/>
    <col min="7179" max="7179" width="13.109375" bestFit="1" customWidth="1"/>
    <col min="7180" max="7180" width="19.44140625" bestFit="1" customWidth="1"/>
    <col min="7181" max="7181" width="6" bestFit="1" customWidth="1"/>
    <col min="7182" max="7182" width="5.5546875" bestFit="1" customWidth="1"/>
    <col min="7425" max="7425" width="14.88671875" bestFit="1" customWidth="1"/>
    <col min="7426" max="7426" width="7.44140625" bestFit="1" customWidth="1"/>
    <col min="7427" max="7427" width="6.5546875" bestFit="1" customWidth="1"/>
    <col min="7428" max="7428" width="13.109375" bestFit="1" customWidth="1"/>
    <col min="7429" max="7429" width="6.5546875" bestFit="1" customWidth="1"/>
    <col min="7430" max="7430" width="6" bestFit="1" customWidth="1"/>
    <col min="7431" max="7431" width="6" customWidth="1"/>
    <col min="7432" max="7432" width="9.5546875" bestFit="1" customWidth="1"/>
    <col min="7433" max="7433" width="7.44140625" bestFit="1" customWidth="1"/>
    <col min="7434" max="7434" width="6.5546875" bestFit="1" customWidth="1"/>
    <col min="7435" max="7435" width="13.109375" bestFit="1" customWidth="1"/>
    <col min="7436" max="7436" width="19.44140625" bestFit="1" customWidth="1"/>
    <col min="7437" max="7437" width="6" bestFit="1" customWidth="1"/>
    <col min="7438" max="7438" width="5.5546875" bestFit="1" customWidth="1"/>
    <col min="7681" max="7681" width="14.88671875" bestFit="1" customWidth="1"/>
    <col min="7682" max="7682" width="7.44140625" bestFit="1" customWidth="1"/>
    <col min="7683" max="7683" width="6.5546875" bestFit="1" customWidth="1"/>
    <col min="7684" max="7684" width="13.109375" bestFit="1" customWidth="1"/>
    <col min="7685" max="7685" width="6.5546875" bestFit="1" customWidth="1"/>
    <col min="7686" max="7686" width="6" bestFit="1" customWidth="1"/>
    <col min="7687" max="7687" width="6" customWidth="1"/>
    <col min="7688" max="7688" width="9.5546875" bestFit="1" customWidth="1"/>
    <col min="7689" max="7689" width="7.44140625" bestFit="1" customWidth="1"/>
    <col min="7690" max="7690" width="6.5546875" bestFit="1" customWidth="1"/>
    <col min="7691" max="7691" width="13.109375" bestFit="1" customWidth="1"/>
    <col min="7692" max="7692" width="19.44140625" bestFit="1" customWidth="1"/>
    <col min="7693" max="7693" width="6" bestFit="1" customWidth="1"/>
    <col min="7694" max="7694" width="5.5546875" bestFit="1" customWidth="1"/>
    <col min="7937" max="7937" width="14.88671875" bestFit="1" customWidth="1"/>
    <col min="7938" max="7938" width="7.44140625" bestFit="1" customWidth="1"/>
    <col min="7939" max="7939" width="6.5546875" bestFit="1" customWidth="1"/>
    <col min="7940" max="7940" width="13.109375" bestFit="1" customWidth="1"/>
    <col min="7941" max="7941" width="6.5546875" bestFit="1" customWidth="1"/>
    <col min="7942" max="7942" width="6" bestFit="1" customWidth="1"/>
    <col min="7943" max="7943" width="6" customWidth="1"/>
    <col min="7944" max="7944" width="9.5546875" bestFit="1" customWidth="1"/>
    <col min="7945" max="7945" width="7.44140625" bestFit="1" customWidth="1"/>
    <col min="7946" max="7946" width="6.5546875" bestFit="1" customWidth="1"/>
    <col min="7947" max="7947" width="13.109375" bestFit="1" customWidth="1"/>
    <col min="7948" max="7948" width="19.44140625" bestFit="1" customWidth="1"/>
    <col min="7949" max="7949" width="6" bestFit="1" customWidth="1"/>
    <col min="7950" max="7950" width="5.5546875" bestFit="1" customWidth="1"/>
    <col min="8193" max="8193" width="14.88671875" bestFit="1" customWidth="1"/>
    <col min="8194" max="8194" width="7.44140625" bestFit="1" customWidth="1"/>
    <col min="8195" max="8195" width="6.5546875" bestFit="1" customWidth="1"/>
    <col min="8196" max="8196" width="13.109375" bestFit="1" customWidth="1"/>
    <col min="8197" max="8197" width="6.5546875" bestFit="1" customWidth="1"/>
    <col min="8198" max="8198" width="6" bestFit="1" customWidth="1"/>
    <col min="8199" max="8199" width="6" customWidth="1"/>
    <col min="8200" max="8200" width="9.5546875" bestFit="1" customWidth="1"/>
    <col min="8201" max="8201" width="7.44140625" bestFit="1" customWidth="1"/>
    <col min="8202" max="8202" width="6.5546875" bestFit="1" customWidth="1"/>
    <col min="8203" max="8203" width="13.109375" bestFit="1" customWidth="1"/>
    <col min="8204" max="8204" width="19.44140625" bestFit="1" customWidth="1"/>
    <col min="8205" max="8205" width="6" bestFit="1" customWidth="1"/>
    <col min="8206" max="8206" width="5.5546875" bestFit="1" customWidth="1"/>
    <col min="8449" max="8449" width="14.88671875" bestFit="1" customWidth="1"/>
    <col min="8450" max="8450" width="7.44140625" bestFit="1" customWidth="1"/>
    <col min="8451" max="8451" width="6.5546875" bestFit="1" customWidth="1"/>
    <col min="8452" max="8452" width="13.109375" bestFit="1" customWidth="1"/>
    <col min="8453" max="8453" width="6.5546875" bestFit="1" customWidth="1"/>
    <col min="8454" max="8454" width="6" bestFit="1" customWidth="1"/>
    <col min="8455" max="8455" width="6" customWidth="1"/>
    <col min="8456" max="8456" width="9.5546875" bestFit="1" customWidth="1"/>
    <col min="8457" max="8457" width="7.44140625" bestFit="1" customWidth="1"/>
    <col min="8458" max="8458" width="6.5546875" bestFit="1" customWidth="1"/>
    <col min="8459" max="8459" width="13.109375" bestFit="1" customWidth="1"/>
    <col min="8460" max="8460" width="19.44140625" bestFit="1" customWidth="1"/>
    <col min="8461" max="8461" width="6" bestFit="1" customWidth="1"/>
    <col min="8462" max="8462" width="5.5546875" bestFit="1" customWidth="1"/>
    <col min="8705" max="8705" width="14.88671875" bestFit="1" customWidth="1"/>
    <col min="8706" max="8706" width="7.44140625" bestFit="1" customWidth="1"/>
    <col min="8707" max="8707" width="6.5546875" bestFit="1" customWidth="1"/>
    <col min="8708" max="8708" width="13.109375" bestFit="1" customWidth="1"/>
    <col min="8709" max="8709" width="6.5546875" bestFit="1" customWidth="1"/>
    <col min="8710" max="8710" width="6" bestFit="1" customWidth="1"/>
    <col min="8711" max="8711" width="6" customWidth="1"/>
    <col min="8712" max="8712" width="9.5546875" bestFit="1" customWidth="1"/>
    <col min="8713" max="8713" width="7.44140625" bestFit="1" customWidth="1"/>
    <col min="8714" max="8714" width="6.5546875" bestFit="1" customWidth="1"/>
    <col min="8715" max="8715" width="13.109375" bestFit="1" customWidth="1"/>
    <col min="8716" max="8716" width="19.44140625" bestFit="1" customWidth="1"/>
    <col min="8717" max="8717" width="6" bestFit="1" customWidth="1"/>
    <col min="8718" max="8718" width="5.5546875" bestFit="1" customWidth="1"/>
    <col min="8961" max="8961" width="14.88671875" bestFit="1" customWidth="1"/>
    <col min="8962" max="8962" width="7.44140625" bestFit="1" customWidth="1"/>
    <col min="8963" max="8963" width="6.5546875" bestFit="1" customWidth="1"/>
    <col min="8964" max="8964" width="13.109375" bestFit="1" customWidth="1"/>
    <col min="8965" max="8965" width="6.5546875" bestFit="1" customWidth="1"/>
    <col min="8966" max="8966" width="6" bestFit="1" customWidth="1"/>
    <col min="8967" max="8967" width="6" customWidth="1"/>
    <col min="8968" max="8968" width="9.5546875" bestFit="1" customWidth="1"/>
    <col min="8969" max="8969" width="7.44140625" bestFit="1" customWidth="1"/>
    <col min="8970" max="8970" width="6.5546875" bestFit="1" customWidth="1"/>
    <col min="8971" max="8971" width="13.109375" bestFit="1" customWidth="1"/>
    <col min="8972" max="8972" width="19.44140625" bestFit="1" customWidth="1"/>
    <col min="8973" max="8973" width="6" bestFit="1" customWidth="1"/>
    <col min="8974" max="8974" width="5.5546875" bestFit="1" customWidth="1"/>
    <col min="9217" max="9217" width="14.88671875" bestFit="1" customWidth="1"/>
    <col min="9218" max="9218" width="7.44140625" bestFit="1" customWidth="1"/>
    <col min="9219" max="9219" width="6.5546875" bestFit="1" customWidth="1"/>
    <col min="9220" max="9220" width="13.109375" bestFit="1" customWidth="1"/>
    <col min="9221" max="9221" width="6.5546875" bestFit="1" customWidth="1"/>
    <col min="9222" max="9222" width="6" bestFit="1" customWidth="1"/>
    <col min="9223" max="9223" width="6" customWidth="1"/>
    <col min="9224" max="9224" width="9.5546875" bestFit="1" customWidth="1"/>
    <col min="9225" max="9225" width="7.44140625" bestFit="1" customWidth="1"/>
    <col min="9226" max="9226" width="6.5546875" bestFit="1" customWidth="1"/>
    <col min="9227" max="9227" width="13.109375" bestFit="1" customWidth="1"/>
    <col min="9228" max="9228" width="19.44140625" bestFit="1" customWidth="1"/>
    <col min="9229" max="9229" width="6" bestFit="1" customWidth="1"/>
    <col min="9230" max="9230" width="5.5546875" bestFit="1" customWidth="1"/>
    <col min="9473" max="9473" width="14.88671875" bestFit="1" customWidth="1"/>
    <col min="9474" max="9474" width="7.44140625" bestFit="1" customWidth="1"/>
    <col min="9475" max="9475" width="6.5546875" bestFit="1" customWidth="1"/>
    <col min="9476" max="9476" width="13.109375" bestFit="1" customWidth="1"/>
    <col min="9477" max="9477" width="6.5546875" bestFit="1" customWidth="1"/>
    <col min="9478" max="9478" width="6" bestFit="1" customWidth="1"/>
    <col min="9479" max="9479" width="6" customWidth="1"/>
    <col min="9480" max="9480" width="9.5546875" bestFit="1" customWidth="1"/>
    <col min="9481" max="9481" width="7.44140625" bestFit="1" customWidth="1"/>
    <col min="9482" max="9482" width="6.5546875" bestFit="1" customWidth="1"/>
    <col min="9483" max="9483" width="13.109375" bestFit="1" customWidth="1"/>
    <col min="9484" max="9484" width="19.44140625" bestFit="1" customWidth="1"/>
    <col min="9485" max="9485" width="6" bestFit="1" customWidth="1"/>
    <col min="9486" max="9486" width="5.5546875" bestFit="1" customWidth="1"/>
    <col min="9729" max="9729" width="14.88671875" bestFit="1" customWidth="1"/>
    <col min="9730" max="9730" width="7.44140625" bestFit="1" customWidth="1"/>
    <col min="9731" max="9731" width="6.5546875" bestFit="1" customWidth="1"/>
    <col min="9732" max="9732" width="13.109375" bestFit="1" customWidth="1"/>
    <col min="9733" max="9733" width="6.5546875" bestFit="1" customWidth="1"/>
    <col min="9734" max="9734" width="6" bestFit="1" customWidth="1"/>
    <col min="9735" max="9735" width="6" customWidth="1"/>
    <col min="9736" max="9736" width="9.5546875" bestFit="1" customWidth="1"/>
    <col min="9737" max="9737" width="7.44140625" bestFit="1" customWidth="1"/>
    <col min="9738" max="9738" width="6.5546875" bestFit="1" customWidth="1"/>
    <col min="9739" max="9739" width="13.109375" bestFit="1" customWidth="1"/>
    <col min="9740" max="9740" width="19.44140625" bestFit="1" customWidth="1"/>
    <col min="9741" max="9741" width="6" bestFit="1" customWidth="1"/>
    <col min="9742" max="9742" width="5.5546875" bestFit="1" customWidth="1"/>
    <col min="9985" max="9985" width="14.88671875" bestFit="1" customWidth="1"/>
    <col min="9986" max="9986" width="7.44140625" bestFit="1" customWidth="1"/>
    <col min="9987" max="9987" width="6.5546875" bestFit="1" customWidth="1"/>
    <col min="9988" max="9988" width="13.109375" bestFit="1" customWidth="1"/>
    <col min="9989" max="9989" width="6.5546875" bestFit="1" customWidth="1"/>
    <col min="9990" max="9990" width="6" bestFit="1" customWidth="1"/>
    <col min="9991" max="9991" width="6" customWidth="1"/>
    <col min="9992" max="9992" width="9.5546875" bestFit="1" customWidth="1"/>
    <col min="9993" max="9993" width="7.44140625" bestFit="1" customWidth="1"/>
    <col min="9994" max="9994" width="6.5546875" bestFit="1" customWidth="1"/>
    <col min="9995" max="9995" width="13.109375" bestFit="1" customWidth="1"/>
    <col min="9996" max="9996" width="19.44140625" bestFit="1" customWidth="1"/>
    <col min="9997" max="9997" width="6" bestFit="1" customWidth="1"/>
    <col min="9998" max="9998" width="5.5546875" bestFit="1" customWidth="1"/>
    <col min="10241" max="10241" width="14.88671875" bestFit="1" customWidth="1"/>
    <col min="10242" max="10242" width="7.44140625" bestFit="1" customWidth="1"/>
    <col min="10243" max="10243" width="6.5546875" bestFit="1" customWidth="1"/>
    <col min="10244" max="10244" width="13.109375" bestFit="1" customWidth="1"/>
    <col min="10245" max="10245" width="6.5546875" bestFit="1" customWidth="1"/>
    <col min="10246" max="10246" width="6" bestFit="1" customWidth="1"/>
    <col min="10247" max="10247" width="6" customWidth="1"/>
    <col min="10248" max="10248" width="9.5546875" bestFit="1" customWidth="1"/>
    <col min="10249" max="10249" width="7.44140625" bestFit="1" customWidth="1"/>
    <col min="10250" max="10250" width="6.5546875" bestFit="1" customWidth="1"/>
    <col min="10251" max="10251" width="13.109375" bestFit="1" customWidth="1"/>
    <col min="10252" max="10252" width="19.44140625" bestFit="1" customWidth="1"/>
    <col min="10253" max="10253" width="6" bestFit="1" customWidth="1"/>
    <col min="10254" max="10254" width="5.5546875" bestFit="1" customWidth="1"/>
    <col min="10497" max="10497" width="14.88671875" bestFit="1" customWidth="1"/>
    <col min="10498" max="10498" width="7.44140625" bestFit="1" customWidth="1"/>
    <col min="10499" max="10499" width="6.5546875" bestFit="1" customWidth="1"/>
    <col min="10500" max="10500" width="13.109375" bestFit="1" customWidth="1"/>
    <col min="10501" max="10501" width="6.5546875" bestFit="1" customWidth="1"/>
    <col min="10502" max="10502" width="6" bestFit="1" customWidth="1"/>
    <col min="10503" max="10503" width="6" customWidth="1"/>
    <col min="10504" max="10504" width="9.5546875" bestFit="1" customWidth="1"/>
    <col min="10505" max="10505" width="7.44140625" bestFit="1" customWidth="1"/>
    <col min="10506" max="10506" width="6.5546875" bestFit="1" customWidth="1"/>
    <col min="10507" max="10507" width="13.109375" bestFit="1" customWidth="1"/>
    <col min="10508" max="10508" width="19.44140625" bestFit="1" customWidth="1"/>
    <col min="10509" max="10509" width="6" bestFit="1" customWidth="1"/>
    <col min="10510" max="10510" width="5.5546875" bestFit="1" customWidth="1"/>
    <col min="10753" max="10753" width="14.88671875" bestFit="1" customWidth="1"/>
    <col min="10754" max="10754" width="7.44140625" bestFit="1" customWidth="1"/>
    <col min="10755" max="10755" width="6.5546875" bestFit="1" customWidth="1"/>
    <col min="10756" max="10756" width="13.109375" bestFit="1" customWidth="1"/>
    <col min="10757" max="10757" width="6.5546875" bestFit="1" customWidth="1"/>
    <col min="10758" max="10758" width="6" bestFit="1" customWidth="1"/>
    <col min="10759" max="10759" width="6" customWidth="1"/>
    <col min="10760" max="10760" width="9.5546875" bestFit="1" customWidth="1"/>
    <col min="10761" max="10761" width="7.44140625" bestFit="1" customWidth="1"/>
    <col min="10762" max="10762" width="6.5546875" bestFit="1" customWidth="1"/>
    <col min="10763" max="10763" width="13.109375" bestFit="1" customWidth="1"/>
    <col min="10764" max="10764" width="19.44140625" bestFit="1" customWidth="1"/>
    <col min="10765" max="10765" width="6" bestFit="1" customWidth="1"/>
    <col min="10766" max="10766" width="5.5546875" bestFit="1" customWidth="1"/>
    <col min="11009" max="11009" width="14.88671875" bestFit="1" customWidth="1"/>
    <col min="11010" max="11010" width="7.44140625" bestFit="1" customWidth="1"/>
    <col min="11011" max="11011" width="6.5546875" bestFit="1" customWidth="1"/>
    <col min="11012" max="11012" width="13.109375" bestFit="1" customWidth="1"/>
    <col min="11013" max="11013" width="6.5546875" bestFit="1" customWidth="1"/>
    <col min="11014" max="11014" width="6" bestFit="1" customWidth="1"/>
    <col min="11015" max="11015" width="6" customWidth="1"/>
    <col min="11016" max="11016" width="9.5546875" bestFit="1" customWidth="1"/>
    <col min="11017" max="11017" width="7.44140625" bestFit="1" customWidth="1"/>
    <col min="11018" max="11018" width="6.5546875" bestFit="1" customWidth="1"/>
    <col min="11019" max="11019" width="13.109375" bestFit="1" customWidth="1"/>
    <col min="11020" max="11020" width="19.44140625" bestFit="1" customWidth="1"/>
    <col min="11021" max="11021" width="6" bestFit="1" customWidth="1"/>
    <col min="11022" max="11022" width="5.5546875" bestFit="1" customWidth="1"/>
    <col min="11265" max="11265" width="14.88671875" bestFit="1" customWidth="1"/>
    <col min="11266" max="11266" width="7.44140625" bestFit="1" customWidth="1"/>
    <col min="11267" max="11267" width="6.5546875" bestFit="1" customWidth="1"/>
    <col min="11268" max="11268" width="13.109375" bestFit="1" customWidth="1"/>
    <col min="11269" max="11269" width="6.5546875" bestFit="1" customWidth="1"/>
    <col min="11270" max="11270" width="6" bestFit="1" customWidth="1"/>
    <col min="11271" max="11271" width="6" customWidth="1"/>
    <col min="11272" max="11272" width="9.5546875" bestFit="1" customWidth="1"/>
    <col min="11273" max="11273" width="7.44140625" bestFit="1" customWidth="1"/>
    <col min="11274" max="11274" width="6.5546875" bestFit="1" customWidth="1"/>
    <col min="11275" max="11275" width="13.109375" bestFit="1" customWidth="1"/>
    <col min="11276" max="11276" width="19.44140625" bestFit="1" customWidth="1"/>
    <col min="11277" max="11277" width="6" bestFit="1" customWidth="1"/>
    <col min="11278" max="11278" width="5.5546875" bestFit="1" customWidth="1"/>
    <col min="11521" max="11521" width="14.88671875" bestFit="1" customWidth="1"/>
    <col min="11522" max="11522" width="7.44140625" bestFit="1" customWidth="1"/>
    <col min="11523" max="11523" width="6.5546875" bestFit="1" customWidth="1"/>
    <col min="11524" max="11524" width="13.109375" bestFit="1" customWidth="1"/>
    <col min="11525" max="11525" width="6.5546875" bestFit="1" customWidth="1"/>
    <col min="11526" max="11526" width="6" bestFit="1" customWidth="1"/>
    <col min="11527" max="11527" width="6" customWidth="1"/>
    <col min="11528" max="11528" width="9.5546875" bestFit="1" customWidth="1"/>
    <col min="11529" max="11529" width="7.44140625" bestFit="1" customWidth="1"/>
    <col min="11530" max="11530" width="6.5546875" bestFit="1" customWidth="1"/>
    <col min="11531" max="11531" width="13.109375" bestFit="1" customWidth="1"/>
    <col min="11532" max="11532" width="19.44140625" bestFit="1" customWidth="1"/>
    <col min="11533" max="11533" width="6" bestFit="1" customWidth="1"/>
    <col min="11534" max="11534" width="5.5546875" bestFit="1" customWidth="1"/>
    <col min="11777" max="11777" width="14.88671875" bestFit="1" customWidth="1"/>
    <col min="11778" max="11778" width="7.44140625" bestFit="1" customWidth="1"/>
    <col min="11779" max="11779" width="6.5546875" bestFit="1" customWidth="1"/>
    <col min="11780" max="11780" width="13.109375" bestFit="1" customWidth="1"/>
    <col min="11781" max="11781" width="6.5546875" bestFit="1" customWidth="1"/>
    <col min="11782" max="11782" width="6" bestFit="1" customWidth="1"/>
    <col min="11783" max="11783" width="6" customWidth="1"/>
    <col min="11784" max="11784" width="9.5546875" bestFit="1" customWidth="1"/>
    <col min="11785" max="11785" width="7.44140625" bestFit="1" customWidth="1"/>
    <col min="11786" max="11786" width="6.5546875" bestFit="1" customWidth="1"/>
    <col min="11787" max="11787" width="13.109375" bestFit="1" customWidth="1"/>
    <col min="11788" max="11788" width="19.44140625" bestFit="1" customWidth="1"/>
    <col min="11789" max="11789" width="6" bestFit="1" customWidth="1"/>
    <col min="11790" max="11790" width="5.5546875" bestFit="1" customWidth="1"/>
    <col min="12033" max="12033" width="14.88671875" bestFit="1" customWidth="1"/>
    <col min="12034" max="12034" width="7.44140625" bestFit="1" customWidth="1"/>
    <col min="12035" max="12035" width="6.5546875" bestFit="1" customWidth="1"/>
    <col min="12036" max="12036" width="13.109375" bestFit="1" customWidth="1"/>
    <col min="12037" max="12037" width="6.5546875" bestFit="1" customWidth="1"/>
    <col min="12038" max="12038" width="6" bestFit="1" customWidth="1"/>
    <col min="12039" max="12039" width="6" customWidth="1"/>
    <col min="12040" max="12040" width="9.5546875" bestFit="1" customWidth="1"/>
    <col min="12041" max="12041" width="7.44140625" bestFit="1" customWidth="1"/>
    <col min="12042" max="12042" width="6.5546875" bestFit="1" customWidth="1"/>
    <col min="12043" max="12043" width="13.109375" bestFit="1" customWidth="1"/>
    <col min="12044" max="12044" width="19.44140625" bestFit="1" customWidth="1"/>
    <col min="12045" max="12045" width="6" bestFit="1" customWidth="1"/>
    <col min="12046" max="12046" width="5.5546875" bestFit="1" customWidth="1"/>
    <col min="12289" max="12289" width="14.88671875" bestFit="1" customWidth="1"/>
    <col min="12290" max="12290" width="7.44140625" bestFit="1" customWidth="1"/>
    <col min="12291" max="12291" width="6.5546875" bestFit="1" customWidth="1"/>
    <col min="12292" max="12292" width="13.109375" bestFit="1" customWidth="1"/>
    <col min="12293" max="12293" width="6.5546875" bestFit="1" customWidth="1"/>
    <col min="12294" max="12294" width="6" bestFit="1" customWidth="1"/>
    <col min="12295" max="12295" width="6" customWidth="1"/>
    <col min="12296" max="12296" width="9.5546875" bestFit="1" customWidth="1"/>
    <col min="12297" max="12297" width="7.44140625" bestFit="1" customWidth="1"/>
    <col min="12298" max="12298" width="6.5546875" bestFit="1" customWidth="1"/>
    <col min="12299" max="12299" width="13.109375" bestFit="1" customWidth="1"/>
    <col min="12300" max="12300" width="19.44140625" bestFit="1" customWidth="1"/>
    <col min="12301" max="12301" width="6" bestFit="1" customWidth="1"/>
    <col min="12302" max="12302" width="5.5546875" bestFit="1" customWidth="1"/>
    <col min="12545" max="12545" width="14.88671875" bestFit="1" customWidth="1"/>
    <col min="12546" max="12546" width="7.44140625" bestFit="1" customWidth="1"/>
    <col min="12547" max="12547" width="6.5546875" bestFit="1" customWidth="1"/>
    <col min="12548" max="12548" width="13.109375" bestFit="1" customWidth="1"/>
    <col min="12549" max="12549" width="6.5546875" bestFit="1" customWidth="1"/>
    <col min="12550" max="12550" width="6" bestFit="1" customWidth="1"/>
    <col min="12551" max="12551" width="6" customWidth="1"/>
    <col min="12552" max="12552" width="9.5546875" bestFit="1" customWidth="1"/>
    <col min="12553" max="12553" width="7.44140625" bestFit="1" customWidth="1"/>
    <col min="12554" max="12554" width="6.5546875" bestFit="1" customWidth="1"/>
    <col min="12555" max="12555" width="13.109375" bestFit="1" customWidth="1"/>
    <col min="12556" max="12556" width="19.44140625" bestFit="1" customWidth="1"/>
    <col min="12557" max="12557" width="6" bestFit="1" customWidth="1"/>
    <col min="12558" max="12558" width="5.5546875" bestFit="1" customWidth="1"/>
    <col min="12801" max="12801" width="14.88671875" bestFit="1" customWidth="1"/>
    <col min="12802" max="12802" width="7.44140625" bestFit="1" customWidth="1"/>
    <col min="12803" max="12803" width="6.5546875" bestFit="1" customWidth="1"/>
    <col min="12804" max="12804" width="13.109375" bestFit="1" customWidth="1"/>
    <col min="12805" max="12805" width="6.5546875" bestFit="1" customWidth="1"/>
    <col min="12806" max="12806" width="6" bestFit="1" customWidth="1"/>
    <col min="12807" max="12807" width="6" customWidth="1"/>
    <col min="12808" max="12808" width="9.5546875" bestFit="1" customWidth="1"/>
    <col min="12809" max="12809" width="7.44140625" bestFit="1" customWidth="1"/>
    <col min="12810" max="12810" width="6.5546875" bestFit="1" customWidth="1"/>
    <col min="12811" max="12811" width="13.109375" bestFit="1" customWidth="1"/>
    <col min="12812" max="12812" width="19.44140625" bestFit="1" customWidth="1"/>
    <col min="12813" max="12813" width="6" bestFit="1" customWidth="1"/>
    <col min="12814" max="12814" width="5.5546875" bestFit="1" customWidth="1"/>
    <col min="13057" max="13057" width="14.88671875" bestFit="1" customWidth="1"/>
    <col min="13058" max="13058" width="7.44140625" bestFit="1" customWidth="1"/>
    <col min="13059" max="13059" width="6.5546875" bestFit="1" customWidth="1"/>
    <col min="13060" max="13060" width="13.109375" bestFit="1" customWidth="1"/>
    <col min="13061" max="13061" width="6.5546875" bestFit="1" customWidth="1"/>
    <col min="13062" max="13062" width="6" bestFit="1" customWidth="1"/>
    <col min="13063" max="13063" width="6" customWidth="1"/>
    <col min="13064" max="13064" width="9.5546875" bestFit="1" customWidth="1"/>
    <col min="13065" max="13065" width="7.44140625" bestFit="1" customWidth="1"/>
    <col min="13066" max="13066" width="6.5546875" bestFit="1" customWidth="1"/>
    <col min="13067" max="13067" width="13.109375" bestFit="1" customWidth="1"/>
    <col min="13068" max="13068" width="19.44140625" bestFit="1" customWidth="1"/>
    <col min="13069" max="13069" width="6" bestFit="1" customWidth="1"/>
    <col min="13070" max="13070" width="5.5546875" bestFit="1" customWidth="1"/>
    <col min="13313" max="13313" width="14.88671875" bestFit="1" customWidth="1"/>
    <col min="13314" max="13314" width="7.44140625" bestFit="1" customWidth="1"/>
    <col min="13315" max="13315" width="6.5546875" bestFit="1" customWidth="1"/>
    <col min="13316" max="13316" width="13.109375" bestFit="1" customWidth="1"/>
    <col min="13317" max="13317" width="6.5546875" bestFit="1" customWidth="1"/>
    <col min="13318" max="13318" width="6" bestFit="1" customWidth="1"/>
    <col min="13319" max="13319" width="6" customWidth="1"/>
    <col min="13320" max="13320" width="9.5546875" bestFit="1" customWidth="1"/>
    <col min="13321" max="13321" width="7.44140625" bestFit="1" customWidth="1"/>
    <col min="13322" max="13322" width="6.5546875" bestFit="1" customWidth="1"/>
    <col min="13323" max="13323" width="13.109375" bestFit="1" customWidth="1"/>
    <col min="13324" max="13324" width="19.44140625" bestFit="1" customWidth="1"/>
    <col min="13325" max="13325" width="6" bestFit="1" customWidth="1"/>
    <col min="13326" max="13326" width="5.5546875" bestFit="1" customWidth="1"/>
    <col min="13569" max="13569" width="14.88671875" bestFit="1" customWidth="1"/>
    <col min="13570" max="13570" width="7.44140625" bestFit="1" customWidth="1"/>
    <col min="13571" max="13571" width="6.5546875" bestFit="1" customWidth="1"/>
    <col min="13572" max="13572" width="13.109375" bestFit="1" customWidth="1"/>
    <col min="13573" max="13573" width="6.5546875" bestFit="1" customWidth="1"/>
    <col min="13574" max="13574" width="6" bestFit="1" customWidth="1"/>
    <col min="13575" max="13575" width="6" customWidth="1"/>
    <col min="13576" max="13576" width="9.5546875" bestFit="1" customWidth="1"/>
    <col min="13577" max="13577" width="7.44140625" bestFit="1" customWidth="1"/>
    <col min="13578" max="13578" width="6.5546875" bestFit="1" customWidth="1"/>
    <col min="13579" max="13579" width="13.109375" bestFit="1" customWidth="1"/>
    <col min="13580" max="13580" width="19.44140625" bestFit="1" customWidth="1"/>
    <col min="13581" max="13581" width="6" bestFit="1" customWidth="1"/>
    <col min="13582" max="13582" width="5.5546875" bestFit="1" customWidth="1"/>
    <col min="13825" max="13825" width="14.88671875" bestFit="1" customWidth="1"/>
    <col min="13826" max="13826" width="7.44140625" bestFit="1" customWidth="1"/>
    <col min="13827" max="13827" width="6.5546875" bestFit="1" customWidth="1"/>
    <col min="13828" max="13828" width="13.109375" bestFit="1" customWidth="1"/>
    <col min="13829" max="13829" width="6.5546875" bestFit="1" customWidth="1"/>
    <col min="13830" max="13830" width="6" bestFit="1" customWidth="1"/>
    <col min="13831" max="13831" width="6" customWidth="1"/>
    <col min="13832" max="13832" width="9.5546875" bestFit="1" customWidth="1"/>
    <col min="13833" max="13833" width="7.44140625" bestFit="1" customWidth="1"/>
    <col min="13834" max="13834" width="6.5546875" bestFit="1" customWidth="1"/>
    <col min="13835" max="13835" width="13.109375" bestFit="1" customWidth="1"/>
    <col min="13836" max="13836" width="19.44140625" bestFit="1" customWidth="1"/>
    <col min="13837" max="13837" width="6" bestFit="1" customWidth="1"/>
    <col min="13838" max="13838" width="5.5546875" bestFit="1" customWidth="1"/>
    <col min="14081" max="14081" width="14.88671875" bestFit="1" customWidth="1"/>
    <col min="14082" max="14082" width="7.44140625" bestFit="1" customWidth="1"/>
    <col min="14083" max="14083" width="6.5546875" bestFit="1" customWidth="1"/>
    <col min="14084" max="14084" width="13.109375" bestFit="1" customWidth="1"/>
    <col min="14085" max="14085" width="6.5546875" bestFit="1" customWidth="1"/>
    <col min="14086" max="14086" width="6" bestFit="1" customWidth="1"/>
    <col min="14087" max="14087" width="6" customWidth="1"/>
    <col min="14088" max="14088" width="9.5546875" bestFit="1" customWidth="1"/>
    <col min="14089" max="14089" width="7.44140625" bestFit="1" customWidth="1"/>
    <col min="14090" max="14090" width="6.5546875" bestFit="1" customWidth="1"/>
    <col min="14091" max="14091" width="13.109375" bestFit="1" customWidth="1"/>
    <col min="14092" max="14092" width="19.44140625" bestFit="1" customWidth="1"/>
    <col min="14093" max="14093" width="6" bestFit="1" customWidth="1"/>
    <col min="14094" max="14094" width="5.5546875" bestFit="1" customWidth="1"/>
    <col min="14337" max="14337" width="14.88671875" bestFit="1" customWidth="1"/>
    <col min="14338" max="14338" width="7.44140625" bestFit="1" customWidth="1"/>
    <col min="14339" max="14339" width="6.5546875" bestFit="1" customWidth="1"/>
    <col min="14340" max="14340" width="13.109375" bestFit="1" customWidth="1"/>
    <col min="14341" max="14341" width="6.5546875" bestFit="1" customWidth="1"/>
    <col min="14342" max="14342" width="6" bestFit="1" customWidth="1"/>
    <col min="14343" max="14343" width="6" customWidth="1"/>
    <col min="14344" max="14344" width="9.5546875" bestFit="1" customWidth="1"/>
    <col min="14345" max="14345" width="7.44140625" bestFit="1" customWidth="1"/>
    <col min="14346" max="14346" width="6.5546875" bestFit="1" customWidth="1"/>
    <col min="14347" max="14347" width="13.109375" bestFit="1" customWidth="1"/>
    <col min="14348" max="14348" width="19.44140625" bestFit="1" customWidth="1"/>
    <col min="14349" max="14349" width="6" bestFit="1" customWidth="1"/>
    <col min="14350" max="14350" width="5.5546875" bestFit="1" customWidth="1"/>
    <col min="14593" max="14593" width="14.88671875" bestFit="1" customWidth="1"/>
    <col min="14594" max="14594" width="7.44140625" bestFit="1" customWidth="1"/>
    <col min="14595" max="14595" width="6.5546875" bestFit="1" customWidth="1"/>
    <col min="14596" max="14596" width="13.109375" bestFit="1" customWidth="1"/>
    <col min="14597" max="14597" width="6.5546875" bestFit="1" customWidth="1"/>
    <col min="14598" max="14598" width="6" bestFit="1" customWidth="1"/>
    <col min="14599" max="14599" width="6" customWidth="1"/>
    <col min="14600" max="14600" width="9.5546875" bestFit="1" customWidth="1"/>
    <col min="14601" max="14601" width="7.44140625" bestFit="1" customWidth="1"/>
    <col min="14602" max="14602" width="6.5546875" bestFit="1" customWidth="1"/>
    <col min="14603" max="14603" width="13.109375" bestFit="1" customWidth="1"/>
    <col min="14604" max="14604" width="19.44140625" bestFit="1" customWidth="1"/>
    <col min="14605" max="14605" width="6" bestFit="1" customWidth="1"/>
    <col min="14606" max="14606" width="5.5546875" bestFit="1" customWidth="1"/>
    <col min="14849" max="14849" width="14.88671875" bestFit="1" customWidth="1"/>
    <col min="14850" max="14850" width="7.44140625" bestFit="1" customWidth="1"/>
    <col min="14851" max="14851" width="6.5546875" bestFit="1" customWidth="1"/>
    <col min="14852" max="14852" width="13.109375" bestFit="1" customWidth="1"/>
    <col min="14853" max="14853" width="6.5546875" bestFit="1" customWidth="1"/>
    <col min="14854" max="14854" width="6" bestFit="1" customWidth="1"/>
    <col min="14855" max="14855" width="6" customWidth="1"/>
    <col min="14856" max="14856" width="9.5546875" bestFit="1" customWidth="1"/>
    <col min="14857" max="14857" width="7.44140625" bestFit="1" customWidth="1"/>
    <col min="14858" max="14858" width="6.5546875" bestFit="1" customWidth="1"/>
    <col min="14859" max="14859" width="13.109375" bestFit="1" customWidth="1"/>
    <col min="14860" max="14860" width="19.44140625" bestFit="1" customWidth="1"/>
    <col min="14861" max="14861" width="6" bestFit="1" customWidth="1"/>
    <col min="14862" max="14862" width="5.5546875" bestFit="1" customWidth="1"/>
    <col min="15105" max="15105" width="14.88671875" bestFit="1" customWidth="1"/>
    <col min="15106" max="15106" width="7.44140625" bestFit="1" customWidth="1"/>
    <col min="15107" max="15107" width="6.5546875" bestFit="1" customWidth="1"/>
    <col min="15108" max="15108" width="13.109375" bestFit="1" customWidth="1"/>
    <col min="15109" max="15109" width="6.5546875" bestFit="1" customWidth="1"/>
    <col min="15110" max="15110" width="6" bestFit="1" customWidth="1"/>
    <col min="15111" max="15111" width="6" customWidth="1"/>
    <col min="15112" max="15112" width="9.5546875" bestFit="1" customWidth="1"/>
    <col min="15113" max="15113" width="7.44140625" bestFit="1" customWidth="1"/>
    <col min="15114" max="15114" width="6.5546875" bestFit="1" customWidth="1"/>
    <col min="15115" max="15115" width="13.109375" bestFit="1" customWidth="1"/>
    <col min="15116" max="15116" width="19.44140625" bestFit="1" customWidth="1"/>
    <col min="15117" max="15117" width="6" bestFit="1" customWidth="1"/>
    <col min="15118" max="15118" width="5.5546875" bestFit="1" customWidth="1"/>
    <col min="15361" max="15361" width="14.88671875" bestFit="1" customWidth="1"/>
    <col min="15362" max="15362" width="7.44140625" bestFit="1" customWidth="1"/>
    <col min="15363" max="15363" width="6.5546875" bestFit="1" customWidth="1"/>
    <col min="15364" max="15364" width="13.109375" bestFit="1" customWidth="1"/>
    <col min="15365" max="15365" width="6.5546875" bestFit="1" customWidth="1"/>
    <col min="15366" max="15366" width="6" bestFit="1" customWidth="1"/>
    <col min="15367" max="15367" width="6" customWidth="1"/>
    <col min="15368" max="15368" width="9.5546875" bestFit="1" customWidth="1"/>
    <col min="15369" max="15369" width="7.44140625" bestFit="1" customWidth="1"/>
    <col min="15370" max="15370" width="6.5546875" bestFit="1" customWidth="1"/>
    <col min="15371" max="15371" width="13.109375" bestFit="1" customWidth="1"/>
    <col min="15372" max="15372" width="19.44140625" bestFit="1" customWidth="1"/>
    <col min="15373" max="15373" width="6" bestFit="1" customWidth="1"/>
    <col min="15374" max="15374" width="5.5546875" bestFit="1" customWidth="1"/>
    <col min="15617" max="15617" width="14.88671875" bestFit="1" customWidth="1"/>
    <col min="15618" max="15618" width="7.44140625" bestFit="1" customWidth="1"/>
    <col min="15619" max="15619" width="6.5546875" bestFit="1" customWidth="1"/>
    <col min="15620" max="15620" width="13.109375" bestFit="1" customWidth="1"/>
    <col min="15621" max="15621" width="6.5546875" bestFit="1" customWidth="1"/>
    <col min="15622" max="15622" width="6" bestFit="1" customWidth="1"/>
    <col min="15623" max="15623" width="6" customWidth="1"/>
    <col min="15624" max="15624" width="9.5546875" bestFit="1" customWidth="1"/>
    <col min="15625" max="15625" width="7.44140625" bestFit="1" customWidth="1"/>
    <col min="15626" max="15626" width="6.5546875" bestFit="1" customWidth="1"/>
    <col min="15627" max="15627" width="13.109375" bestFit="1" customWidth="1"/>
    <col min="15628" max="15628" width="19.44140625" bestFit="1" customWidth="1"/>
    <col min="15629" max="15629" width="6" bestFit="1" customWidth="1"/>
    <col min="15630" max="15630" width="5.5546875" bestFit="1" customWidth="1"/>
    <col min="15873" max="15873" width="14.88671875" bestFit="1" customWidth="1"/>
    <col min="15874" max="15874" width="7.44140625" bestFit="1" customWidth="1"/>
    <col min="15875" max="15875" width="6.5546875" bestFit="1" customWidth="1"/>
    <col min="15876" max="15876" width="13.109375" bestFit="1" customWidth="1"/>
    <col min="15877" max="15877" width="6.5546875" bestFit="1" customWidth="1"/>
    <col min="15878" max="15878" width="6" bestFit="1" customWidth="1"/>
    <col min="15879" max="15879" width="6" customWidth="1"/>
    <col min="15880" max="15880" width="9.5546875" bestFit="1" customWidth="1"/>
    <col min="15881" max="15881" width="7.44140625" bestFit="1" customWidth="1"/>
    <col min="15882" max="15882" width="6.5546875" bestFit="1" customWidth="1"/>
    <col min="15883" max="15883" width="13.109375" bestFit="1" customWidth="1"/>
    <col min="15884" max="15884" width="19.44140625" bestFit="1" customWidth="1"/>
    <col min="15885" max="15885" width="6" bestFit="1" customWidth="1"/>
    <col min="15886" max="15886" width="5.5546875" bestFit="1" customWidth="1"/>
    <col min="16129" max="16129" width="14.88671875" bestFit="1" customWidth="1"/>
    <col min="16130" max="16130" width="7.44140625" bestFit="1" customWidth="1"/>
    <col min="16131" max="16131" width="6.5546875" bestFit="1" customWidth="1"/>
    <col min="16132" max="16132" width="13.109375" bestFit="1" customWidth="1"/>
    <col min="16133" max="16133" width="6.5546875" bestFit="1" customWidth="1"/>
    <col min="16134" max="16134" width="6" bestFit="1" customWidth="1"/>
    <col min="16135" max="16135" width="6" customWidth="1"/>
    <col min="16136" max="16136" width="9.5546875" bestFit="1" customWidth="1"/>
    <col min="16137" max="16137" width="7.44140625" bestFit="1" customWidth="1"/>
    <col min="16138" max="16138" width="6.5546875" bestFit="1" customWidth="1"/>
    <col min="16139" max="16139" width="13.109375" bestFit="1" customWidth="1"/>
    <col min="16140" max="16140" width="19.44140625" bestFit="1" customWidth="1"/>
    <col min="16141" max="16141" width="6" bestFit="1" customWidth="1"/>
    <col min="16142" max="16142" width="5.5546875" bestFit="1" customWidth="1"/>
  </cols>
  <sheetData>
    <row r="1" spans="1:14" x14ac:dyDescent="0.3">
      <c r="A1" s="50" t="s">
        <v>442</v>
      </c>
      <c r="B1" s="50" t="s">
        <v>179</v>
      </c>
      <c r="C1" s="41" t="s">
        <v>447</v>
      </c>
      <c r="D1" s="41" t="s">
        <v>448</v>
      </c>
      <c r="E1" s="41" t="s">
        <v>449</v>
      </c>
      <c r="F1" s="41" t="s">
        <v>450</v>
      </c>
      <c r="G1" s="41"/>
      <c r="H1" s="51" t="s">
        <v>445</v>
      </c>
      <c r="I1" s="51" t="s">
        <v>179</v>
      </c>
      <c r="J1" s="41" t="s">
        <v>447</v>
      </c>
      <c r="K1" s="41" t="s">
        <v>448</v>
      </c>
      <c r="L1" s="41" t="s">
        <v>451</v>
      </c>
      <c r="M1" t="s">
        <v>450</v>
      </c>
    </row>
    <row r="2" spans="1:14" x14ac:dyDescent="0.3">
      <c r="A2" s="52">
        <v>1</v>
      </c>
      <c r="B2" s="52">
        <v>42</v>
      </c>
      <c r="C2" s="53">
        <f t="shared" ref="C2:C10" si="0">B2/end_num</f>
        <v>0.30882352941176472</v>
      </c>
      <c r="D2" s="53">
        <v>0.3010299956639812</v>
      </c>
      <c r="E2" s="53">
        <f>C2-D2</f>
        <v>7.7935337477835209E-3</v>
      </c>
      <c r="F2" s="53">
        <f>(ABS(C2-D2)-IF((1/(2*$N$4))&lt;ABS(C2-D2),(1/(2*$N$4)),0))/(SQRT(D2*(1-D2)/$N$4))</f>
        <v>0.10467014556516629</v>
      </c>
      <c r="G2" s="53"/>
      <c r="H2" s="54">
        <v>10</v>
      </c>
      <c r="I2" s="52">
        <v>6</v>
      </c>
      <c r="J2" s="53">
        <f>I2/copyobs</f>
        <v>4.4117647058823532E-2</v>
      </c>
      <c r="K2" s="53">
        <v>4.139268515822514E-2</v>
      </c>
      <c r="L2" s="53">
        <f>J2-K2</f>
        <v>2.7249619005983924E-3</v>
      </c>
      <c r="M2" s="53">
        <f>(ABS(J2-K2)-IF((1/(2*$N$8))&lt;ABS(J2-K2),(1/(2*$N$8)),0))/(SQRT(K2*(1-K2)/$N$8))</f>
        <v>0.15953196674371181</v>
      </c>
    </row>
    <row r="3" spans="1:14" x14ac:dyDescent="0.3">
      <c r="A3" s="52">
        <v>2</v>
      </c>
      <c r="B3" s="52">
        <v>21</v>
      </c>
      <c r="C3" s="53">
        <f t="shared" si="0"/>
        <v>0.15441176470588236</v>
      </c>
      <c r="D3" s="53">
        <v>0.17609125905568124</v>
      </c>
      <c r="E3" s="53">
        <f t="shared" ref="E3:E10" si="1">C3-D3</f>
        <v>-2.1679494349798878E-2</v>
      </c>
      <c r="F3" s="53">
        <f t="shared" ref="F3:F10" si="2">(ABS(C3-D3)-IF((1/(2*$N$4))&lt;ABS(C3-D3),(1/(2*$N$4)),0))/(SQRT(D3*(1-D3)/$N$4))</f>
        <v>0.55119650399014153</v>
      </c>
      <c r="G3" s="53"/>
      <c r="H3" s="54">
        <v>11</v>
      </c>
      <c r="I3" s="52">
        <v>5</v>
      </c>
      <c r="J3" s="53">
        <f t="shared" ref="J3:J66" si="3">I3/copyobs</f>
        <v>3.6764705882352942E-2</v>
      </c>
      <c r="K3" s="53">
        <v>3.7788560889399747E-2</v>
      </c>
      <c r="L3" s="53">
        <f t="shared" ref="L3:L66" si="4">J3-K3</f>
        <v>-1.0238550070468047E-3</v>
      </c>
      <c r="M3" s="53">
        <f t="shared" ref="M3:M66" si="5">(ABS(J3-K3)-IF((1/(2*$N$8))&lt;ABS(J3-K3),(1/(2*$N$8)),0))/(SQRT(K3*(1-K3)/$N$8))</f>
        <v>6.2617031981988591E-2</v>
      </c>
    </row>
    <row r="4" spans="1:14" x14ac:dyDescent="0.3">
      <c r="A4" s="52">
        <v>3</v>
      </c>
      <c r="B4" s="52">
        <v>15</v>
      </c>
      <c r="C4" s="53">
        <f t="shared" si="0"/>
        <v>0.11029411764705882</v>
      </c>
      <c r="D4" s="53">
        <v>0.12493873660829996</v>
      </c>
      <c r="E4" s="53">
        <f t="shared" si="1"/>
        <v>-1.464461896124114E-2</v>
      </c>
      <c r="F4" s="53">
        <f t="shared" si="2"/>
        <v>0.38684321711385372</v>
      </c>
      <c r="G4" s="53"/>
      <c r="H4" s="54">
        <v>12</v>
      </c>
      <c r="I4" s="52">
        <v>5</v>
      </c>
      <c r="J4" s="53">
        <f t="shared" si="3"/>
        <v>3.6764705882352942E-2</v>
      </c>
      <c r="K4" s="53">
        <v>3.4762106259211834E-2</v>
      </c>
      <c r="L4" s="53">
        <f t="shared" si="4"/>
        <v>2.0025996231411089E-3</v>
      </c>
      <c r="M4" s="53">
        <f t="shared" si="5"/>
        <v>0.12749506105473177</v>
      </c>
      <c r="N4">
        <f>SUM(B2:B10)</f>
        <v>136</v>
      </c>
    </row>
    <row r="5" spans="1:14" x14ac:dyDescent="0.3">
      <c r="A5" s="52">
        <v>4</v>
      </c>
      <c r="B5" s="52">
        <v>14</v>
      </c>
      <c r="C5" s="53">
        <f t="shared" si="0"/>
        <v>0.10294117647058823</v>
      </c>
      <c r="D5" s="53">
        <v>9.6910013008056461E-2</v>
      </c>
      <c r="E5" s="53">
        <f t="shared" si="1"/>
        <v>6.0311634625317689E-3</v>
      </c>
      <c r="F5" s="53">
        <f t="shared" si="2"/>
        <v>9.2822633182185463E-2</v>
      </c>
      <c r="G5" s="53"/>
      <c r="H5" s="54">
        <v>13</v>
      </c>
      <c r="I5" s="52">
        <v>5</v>
      </c>
      <c r="J5" s="53">
        <f t="shared" si="3"/>
        <v>3.6764705882352942E-2</v>
      </c>
      <c r="K5" s="53">
        <v>3.2184683371401235E-2</v>
      </c>
      <c r="L5" s="53">
        <f t="shared" si="4"/>
        <v>4.5800225109517076E-3</v>
      </c>
      <c r="M5" s="53">
        <f t="shared" si="5"/>
        <v>5.9703762722543241E-2</v>
      </c>
    </row>
    <row r="6" spans="1:14" x14ac:dyDescent="0.3">
      <c r="A6" s="52">
        <v>5</v>
      </c>
      <c r="B6" s="52">
        <v>11</v>
      </c>
      <c r="C6" s="53">
        <f t="shared" si="0"/>
        <v>8.0882352941176475E-2</v>
      </c>
      <c r="D6" s="53">
        <v>7.9181246047624776E-2</v>
      </c>
      <c r="E6" s="53">
        <f t="shared" si="1"/>
        <v>1.7011068935516988E-3</v>
      </c>
      <c r="F6" s="53">
        <f t="shared" si="2"/>
        <v>7.346877775698421E-2</v>
      </c>
      <c r="G6" s="53"/>
      <c r="H6" s="54">
        <v>14</v>
      </c>
      <c r="I6" s="52">
        <v>5</v>
      </c>
      <c r="J6" s="53">
        <f t="shared" si="3"/>
        <v>3.6764705882352942E-2</v>
      </c>
      <c r="K6" s="53">
        <v>2.9963223377443393E-2</v>
      </c>
      <c r="L6" s="53">
        <f t="shared" si="4"/>
        <v>6.8014825049095493E-3</v>
      </c>
      <c r="M6" s="53">
        <f t="shared" si="5"/>
        <v>0.21376311332868778</v>
      </c>
      <c r="N6">
        <f>SUM(B13:B22)</f>
        <v>136</v>
      </c>
    </row>
    <row r="7" spans="1:14" x14ac:dyDescent="0.3">
      <c r="A7" s="52">
        <v>6</v>
      </c>
      <c r="B7" s="52">
        <v>8</v>
      </c>
      <c r="C7" s="53">
        <f t="shared" si="0"/>
        <v>5.8823529411764705E-2</v>
      </c>
      <c r="D7" s="53">
        <v>6.6946789630613179E-2</v>
      </c>
      <c r="E7" s="53">
        <f t="shared" si="1"/>
        <v>-8.1232602188484743E-3</v>
      </c>
      <c r="F7" s="53">
        <f t="shared" si="2"/>
        <v>0.20749037465251999</v>
      </c>
      <c r="G7" s="53"/>
      <c r="H7" s="54">
        <v>15</v>
      </c>
      <c r="I7" s="52">
        <v>6</v>
      </c>
      <c r="J7" s="53">
        <f t="shared" si="3"/>
        <v>4.4117647058823532E-2</v>
      </c>
      <c r="K7" s="53">
        <v>2.8028723600243444E-2</v>
      </c>
      <c r="L7" s="53">
        <f t="shared" si="4"/>
        <v>1.6088923458580089E-2</v>
      </c>
      <c r="M7" s="53">
        <f t="shared" si="5"/>
        <v>0.87699817740445063</v>
      </c>
    </row>
    <row r="8" spans="1:14" x14ac:dyDescent="0.3">
      <c r="A8" s="52">
        <v>7</v>
      </c>
      <c r="B8" s="52">
        <v>5</v>
      </c>
      <c r="C8" s="53">
        <f t="shared" si="0"/>
        <v>3.6764705882352942E-2</v>
      </c>
      <c r="D8" s="53">
        <v>5.7991946977686726E-2</v>
      </c>
      <c r="E8" s="53">
        <f t="shared" si="1"/>
        <v>-2.1227241095333783E-2</v>
      </c>
      <c r="F8" s="53">
        <f t="shared" si="2"/>
        <v>0.87569826459506273</v>
      </c>
      <c r="G8" s="53"/>
      <c r="H8" s="54">
        <v>16</v>
      </c>
      <c r="I8" s="52">
        <v>3</v>
      </c>
      <c r="J8" s="53">
        <f t="shared" si="3"/>
        <v>2.2058823529411766E-2</v>
      </c>
      <c r="K8" s="53">
        <v>2.6328938722349093E-2</v>
      </c>
      <c r="L8" s="53">
        <f t="shared" si="4"/>
        <v>-4.2701151929373272E-3</v>
      </c>
      <c r="M8" s="53">
        <f t="shared" si="5"/>
        <v>4.3238754069298203E-2</v>
      </c>
      <c r="N8">
        <f>SUM(I2:I91)</f>
        <v>136</v>
      </c>
    </row>
    <row r="9" spans="1:14" x14ac:dyDescent="0.3">
      <c r="A9" s="52">
        <v>8</v>
      </c>
      <c r="B9" s="52">
        <v>10</v>
      </c>
      <c r="C9" s="53">
        <f t="shared" si="0"/>
        <v>7.3529411764705885E-2</v>
      </c>
      <c r="D9" s="53">
        <v>5.1152522447381332E-2</v>
      </c>
      <c r="E9" s="53">
        <f t="shared" si="1"/>
        <v>2.2376889317324553E-2</v>
      </c>
      <c r="F9" s="53">
        <f t="shared" si="2"/>
        <v>0.98989482603721457</v>
      </c>
      <c r="G9" s="53"/>
      <c r="H9" s="54">
        <v>17</v>
      </c>
      <c r="I9" s="52">
        <v>4</v>
      </c>
      <c r="J9" s="53">
        <f t="shared" si="3"/>
        <v>2.9411764705882353E-2</v>
      </c>
      <c r="K9" s="53">
        <v>2.4823583725032128E-2</v>
      </c>
      <c r="L9" s="53">
        <f t="shared" si="4"/>
        <v>4.5881809808502247E-3</v>
      </c>
      <c r="M9" s="53">
        <f t="shared" si="5"/>
        <v>6.8336467438946127E-2</v>
      </c>
    </row>
    <row r="10" spans="1:14" x14ac:dyDescent="0.3">
      <c r="A10" s="52">
        <v>9</v>
      </c>
      <c r="B10" s="52">
        <v>10</v>
      </c>
      <c r="C10" s="53">
        <f t="shared" si="0"/>
        <v>7.3529411764705885E-2</v>
      </c>
      <c r="D10" s="53">
        <v>4.5757490560675129E-2</v>
      </c>
      <c r="E10" s="53">
        <f t="shared" si="1"/>
        <v>2.7771921204030756E-2</v>
      </c>
      <c r="F10" s="53">
        <f t="shared" si="2"/>
        <v>1.3447576625133086</v>
      </c>
      <c r="G10" s="53"/>
      <c r="H10" s="54">
        <v>18</v>
      </c>
      <c r="I10" s="52">
        <v>3</v>
      </c>
      <c r="J10" s="53">
        <f t="shared" si="3"/>
        <v>2.2058823529411766E-2</v>
      </c>
      <c r="K10" s="53">
        <v>2.3481095849522848E-2</v>
      </c>
      <c r="L10" s="53">
        <f t="shared" si="4"/>
        <v>-1.4222723201110822E-3</v>
      </c>
      <c r="M10" s="53">
        <f t="shared" si="5"/>
        <v>0.1095349473857076</v>
      </c>
      <c r="N10">
        <f>MIN(end_num,10000)</f>
        <v>136</v>
      </c>
    </row>
    <row r="11" spans="1:14" x14ac:dyDescent="0.3">
      <c r="H11" s="54">
        <v>19</v>
      </c>
      <c r="I11" s="52">
        <v>0</v>
      </c>
      <c r="J11" s="53">
        <f t="shared" si="3"/>
        <v>0</v>
      </c>
      <c r="K11" s="53">
        <v>2.2276394711152392E-2</v>
      </c>
      <c r="L11" s="53">
        <f t="shared" si="4"/>
        <v>-2.2276394711152392E-2</v>
      </c>
      <c r="M11" s="53">
        <f t="shared" si="5"/>
        <v>1.4697725234488639</v>
      </c>
    </row>
    <row r="12" spans="1:14" x14ac:dyDescent="0.3">
      <c r="A12" s="55" t="s">
        <v>443</v>
      </c>
      <c r="B12" s="50" t="s">
        <v>179</v>
      </c>
      <c r="C12" s="41" t="s">
        <v>447</v>
      </c>
      <c r="D12" s="56" t="s">
        <v>448</v>
      </c>
      <c r="E12" s="41" t="s">
        <v>449</v>
      </c>
      <c r="F12" s="41" t="s">
        <v>450</v>
      </c>
      <c r="G12" s="41"/>
      <c r="H12" s="54">
        <v>20</v>
      </c>
      <c r="I12" s="52">
        <v>3</v>
      </c>
      <c r="J12" s="53">
        <f t="shared" si="3"/>
        <v>2.2058823529411766E-2</v>
      </c>
      <c r="K12" s="53">
        <v>2.118929906993805E-2</v>
      </c>
      <c r="L12" s="53">
        <f t="shared" si="4"/>
        <v>8.6952445947371601E-4</v>
      </c>
      <c r="M12" s="53">
        <f t="shared" si="5"/>
        <v>7.0411501821780631E-2</v>
      </c>
    </row>
    <row r="13" spans="1:14" x14ac:dyDescent="0.3">
      <c r="A13" s="52">
        <v>0</v>
      </c>
      <c r="B13" s="52">
        <v>15</v>
      </c>
      <c r="C13" s="53">
        <f>B13/copyall</f>
        <v>0.11029411764705882</v>
      </c>
      <c r="D13" s="56">
        <v>0.11967999999999999</v>
      </c>
      <c r="E13" s="53">
        <f>C13-D13</f>
        <v>-9.3858823529411745E-3</v>
      </c>
      <c r="F13" s="53">
        <f>(ABS(C13-D13)-IF((1/(2*$N$6))&lt;ABS(C13-D13),(1/(2*$N$6)),0))/(SQRT(D13*(1-D13)/$N$6))</f>
        <v>0.20513026693497763</v>
      </c>
      <c r="G13" s="53"/>
      <c r="H13" s="54">
        <v>21</v>
      </c>
      <c r="I13" s="52">
        <v>5</v>
      </c>
      <c r="J13" s="53">
        <f t="shared" si="3"/>
        <v>3.6764705882352942E-2</v>
      </c>
      <c r="K13" s="53">
        <v>2.0203386088286868E-2</v>
      </c>
      <c r="L13" s="53">
        <f t="shared" si="4"/>
        <v>1.6561319794066075E-2</v>
      </c>
      <c r="M13" s="53">
        <f t="shared" si="5"/>
        <v>1.0679938348708902</v>
      </c>
    </row>
    <row r="14" spans="1:14" x14ac:dyDescent="0.3">
      <c r="A14" s="52">
        <v>1</v>
      </c>
      <c r="B14" s="52">
        <v>18</v>
      </c>
      <c r="C14" s="53">
        <f t="shared" ref="C14:C22" si="6">B14/copyall</f>
        <v>0.13235294117647059</v>
      </c>
      <c r="D14" s="56">
        <v>0.11389000000000001</v>
      </c>
      <c r="E14" s="53">
        <f t="shared" ref="E14:E22" si="7">C14-D14</f>
        <v>1.8462941176470585E-2</v>
      </c>
      <c r="F14" s="53">
        <f t="shared" ref="F14:F22" si="8">(ABS(C14-D14)-IF((1/(2*$N$6))&lt;ABS(C14-D14),(1/(2*$N$6)),0))/(SQRT(D14*(1-D14)/$N$6))</f>
        <v>0.54280940343175133</v>
      </c>
      <c r="G14" s="53"/>
      <c r="H14" s="54">
        <v>22</v>
      </c>
      <c r="I14" s="52">
        <v>2</v>
      </c>
      <c r="J14" s="53">
        <f t="shared" si="3"/>
        <v>1.4705882352941176E-2</v>
      </c>
      <c r="K14" s="53">
        <v>1.930515519538667E-2</v>
      </c>
      <c r="L14" s="53">
        <f t="shared" si="4"/>
        <v>-4.5992728424454933E-3</v>
      </c>
      <c r="M14" s="53">
        <f t="shared" si="5"/>
        <v>7.8212200709467661E-2</v>
      </c>
    </row>
    <row r="15" spans="1:14" x14ac:dyDescent="0.3">
      <c r="A15" s="52">
        <v>2</v>
      </c>
      <c r="B15" s="52">
        <v>15</v>
      </c>
      <c r="C15" s="53">
        <f t="shared" si="6"/>
        <v>0.11029411764705882</v>
      </c>
      <c r="D15" s="53">
        <v>0.10882</v>
      </c>
      <c r="E15" s="53">
        <f t="shared" si="7"/>
        <v>1.4741176470588202E-3</v>
      </c>
      <c r="F15" s="53">
        <f t="shared" si="8"/>
        <v>5.5203234252544114E-2</v>
      </c>
      <c r="G15" s="53"/>
      <c r="H15" s="54">
        <v>23</v>
      </c>
      <c r="I15" s="52">
        <v>1</v>
      </c>
      <c r="J15" s="53">
        <f t="shared" si="3"/>
        <v>7.3529411764705881E-3</v>
      </c>
      <c r="K15" s="53">
        <v>1.8483405694013078E-2</v>
      </c>
      <c r="L15" s="53">
        <f t="shared" si="4"/>
        <v>-1.1130464517542489E-2</v>
      </c>
      <c r="M15" s="53">
        <f t="shared" si="5"/>
        <v>0.64538470324611596</v>
      </c>
    </row>
    <row r="16" spans="1:14" x14ac:dyDescent="0.3">
      <c r="A16" s="52">
        <v>3</v>
      </c>
      <c r="B16" s="52">
        <v>14</v>
      </c>
      <c r="C16" s="53">
        <f t="shared" si="6"/>
        <v>0.10294117647058823</v>
      </c>
      <c r="D16" s="53">
        <v>0.10433000000000001</v>
      </c>
      <c r="E16" s="53">
        <f t="shared" si="7"/>
        <v>-1.3888235294117757E-3</v>
      </c>
      <c r="F16" s="53">
        <f t="shared" si="8"/>
        <v>5.2983165544982586E-2</v>
      </c>
      <c r="G16" s="53"/>
      <c r="H16" s="54">
        <v>24</v>
      </c>
      <c r="I16" s="52">
        <v>3</v>
      </c>
      <c r="J16" s="53">
        <f t="shared" si="3"/>
        <v>2.2058823529411766E-2</v>
      </c>
      <c r="K16" s="53">
        <v>1.7728766960431797E-2</v>
      </c>
      <c r="L16" s="53">
        <f t="shared" si="4"/>
        <v>4.3300565689799696E-3</v>
      </c>
      <c r="M16" s="53">
        <f t="shared" si="5"/>
        <v>5.7758672615073815E-2</v>
      </c>
    </row>
    <row r="17" spans="1:13" x14ac:dyDescent="0.3">
      <c r="A17" s="52">
        <v>4</v>
      </c>
      <c r="B17" s="52">
        <v>16</v>
      </c>
      <c r="C17" s="53">
        <f t="shared" si="6"/>
        <v>0.11764705882352941</v>
      </c>
      <c r="D17" s="53">
        <v>0.10031</v>
      </c>
      <c r="E17" s="53">
        <f t="shared" si="7"/>
        <v>1.7337058823529414E-2</v>
      </c>
      <c r="F17" s="53">
        <f t="shared" si="8"/>
        <v>0.53029837108808997</v>
      </c>
      <c r="G17" s="53"/>
      <c r="H17" s="54">
        <v>25</v>
      </c>
      <c r="I17" s="52">
        <v>1</v>
      </c>
      <c r="J17" s="53">
        <f t="shared" si="3"/>
        <v>7.3529411764705881E-3</v>
      </c>
      <c r="K17" s="53">
        <v>1.7033339298780259E-2</v>
      </c>
      <c r="L17" s="53">
        <f t="shared" si="4"/>
        <v>-9.6803981223096709E-3</v>
      </c>
      <c r="M17" s="53">
        <f t="shared" si="5"/>
        <v>0.54111005376307686</v>
      </c>
    </row>
    <row r="18" spans="1:13" x14ac:dyDescent="0.3">
      <c r="A18" s="52">
        <v>5</v>
      </c>
      <c r="B18" s="52">
        <v>20</v>
      </c>
      <c r="C18" s="53">
        <f t="shared" si="6"/>
        <v>0.14705882352941177</v>
      </c>
      <c r="D18" s="53">
        <v>9.6680000000000002E-2</v>
      </c>
      <c r="E18" s="53">
        <f t="shared" si="7"/>
        <v>5.0378823529411768E-2</v>
      </c>
      <c r="F18" s="53">
        <f t="shared" si="8"/>
        <v>1.8429734635217165</v>
      </c>
      <c r="G18" s="53"/>
      <c r="H18" s="54">
        <v>26</v>
      </c>
      <c r="I18" s="52">
        <v>0</v>
      </c>
      <c r="J18" s="53">
        <f t="shared" si="3"/>
        <v>0</v>
      </c>
      <c r="K18" s="53">
        <v>1.6390416188169388E-2</v>
      </c>
      <c r="L18" s="53">
        <f t="shared" si="4"/>
        <v>-1.6390416188169388E-2</v>
      </c>
      <c r="M18" s="53">
        <f t="shared" si="5"/>
        <v>1.1677326854870462</v>
      </c>
    </row>
    <row r="19" spans="1:13" x14ac:dyDescent="0.3">
      <c r="A19" s="52">
        <v>6</v>
      </c>
      <c r="B19" s="52">
        <v>9</v>
      </c>
      <c r="C19" s="53">
        <f t="shared" si="6"/>
        <v>6.6176470588235295E-2</v>
      </c>
      <c r="D19" s="53">
        <v>9.3369999999999995E-2</v>
      </c>
      <c r="E19" s="53">
        <f t="shared" si="7"/>
        <v>-2.71935294117647E-2</v>
      </c>
      <c r="F19" s="53">
        <f t="shared" si="8"/>
        <v>0.94261367815820762</v>
      </c>
      <c r="G19" s="53"/>
      <c r="H19" s="54">
        <v>27</v>
      </c>
      <c r="I19" s="52">
        <v>2</v>
      </c>
      <c r="J19" s="53">
        <f t="shared" si="3"/>
        <v>1.4705882352941176E-2</v>
      </c>
      <c r="K19" s="53">
        <v>1.5794267183231847E-2</v>
      </c>
      <c r="L19" s="53">
        <f t="shared" si="4"/>
        <v>-1.0883848302906708E-3</v>
      </c>
      <c r="M19" s="53">
        <f t="shared" si="5"/>
        <v>0.10180268882436842</v>
      </c>
    </row>
    <row r="20" spans="1:13" x14ac:dyDescent="0.3">
      <c r="A20" s="52">
        <v>7</v>
      </c>
      <c r="B20" s="52">
        <v>10</v>
      </c>
      <c r="C20" s="53">
        <f t="shared" si="6"/>
        <v>7.3529411764705885E-2</v>
      </c>
      <c r="D20" s="53">
        <v>9.035E-2</v>
      </c>
      <c r="E20" s="53">
        <f t="shared" si="7"/>
        <v>-1.6820588235294115E-2</v>
      </c>
      <c r="F20" s="53">
        <f t="shared" si="8"/>
        <v>0.53468703241404458</v>
      </c>
      <c r="G20" s="53"/>
      <c r="H20" s="54">
        <v>28</v>
      </c>
      <c r="I20" s="52">
        <v>3</v>
      </c>
      <c r="J20" s="53">
        <f t="shared" si="3"/>
        <v>2.2058823529411766E-2</v>
      </c>
      <c r="K20" s="53">
        <v>1.5239966556736873E-2</v>
      </c>
      <c r="L20" s="53">
        <f t="shared" si="4"/>
        <v>6.8188569726748936E-3</v>
      </c>
      <c r="M20" s="53">
        <f t="shared" si="5"/>
        <v>0.29913816439719365</v>
      </c>
    </row>
    <row r="21" spans="1:13" x14ac:dyDescent="0.3">
      <c r="A21" s="52">
        <v>8</v>
      </c>
      <c r="B21" s="52">
        <v>11</v>
      </c>
      <c r="C21" s="53">
        <f t="shared" si="6"/>
        <v>8.0882352941176475E-2</v>
      </c>
      <c r="D21" s="53">
        <v>8.7569999999999995E-2</v>
      </c>
      <c r="E21" s="53">
        <f t="shared" si="7"/>
        <v>-6.6876470588235204E-3</v>
      </c>
      <c r="F21" s="53">
        <f t="shared" si="8"/>
        <v>0.12423049321620627</v>
      </c>
      <c r="G21" s="53"/>
      <c r="H21" s="54">
        <v>29</v>
      </c>
      <c r="I21" s="52">
        <v>1</v>
      </c>
      <c r="J21" s="53">
        <f t="shared" si="3"/>
        <v>7.3529411764705881E-3</v>
      </c>
      <c r="K21" s="53">
        <v>1.4723256820706299E-2</v>
      </c>
      <c r="L21" s="53">
        <f t="shared" si="4"/>
        <v>-7.3703156442357105E-3</v>
      </c>
      <c r="M21" s="53">
        <f t="shared" si="5"/>
        <v>0.35765727956551036</v>
      </c>
    </row>
    <row r="22" spans="1:13" x14ac:dyDescent="0.3">
      <c r="A22" s="52">
        <v>9</v>
      </c>
      <c r="B22" s="52">
        <v>8</v>
      </c>
      <c r="C22" s="53">
        <f t="shared" si="6"/>
        <v>5.8823529411764705E-2</v>
      </c>
      <c r="D22" s="53">
        <v>8.5000000000000006E-2</v>
      </c>
      <c r="E22" s="53">
        <f t="shared" si="7"/>
        <v>-2.6176470588235301E-2</v>
      </c>
      <c r="F22" s="53">
        <f t="shared" si="8"/>
        <v>0.94087507228077027</v>
      </c>
      <c r="G22" s="53"/>
      <c r="H22" s="54">
        <v>30</v>
      </c>
      <c r="I22" s="52">
        <v>1</v>
      </c>
      <c r="J22" s="53">
        <f t="shared" si="3"/>
        <v>7.3529411764705881E-3</v>
      </c>
      <c r="K22" s="53">
        <v>1.4240439114610259E-2</v>
      </c>
      <c r="L22" s="53">
        <f t="shared" si="4"/>
        <v>-6.8874979381396712E-3</v>
      </c>
      <c r="M22" s="53">
        <f t="shared" si="5"/>
        <v>0.31605762276298777</v>
      </c>
    </row>
    <row r="23" spans="1:13" x14ac:dyDescent="0.3">
      <c r="C23" s="53"/>
      <c r="D23" s="53"/>
      <c r="E23" s="53"/>
      <c r="F23" s="53"/>
      <c r="G23" s="53"/>
      <c r="H23" s="54">
        <v>31</v>
      </c>
      <c r="I23" s="52">
        <v>0</v>
      </c>
      <c r="J23" s="53">
        <f t="shared" si="3"/>
        <v>0</v>
      </c>
      <c r="K23" s="53">
        <v>1.3788284485633406E-2</v>
      </c>
      <c r="L23" s="53">
        <f t="shared" si="4"/>
        <v>-1.3788284485633406E-2</v>
      </c>
      <c r="M23" s="53">
        <f t="shared" si="5"/>
        <v>1.0112495139442403</v>
      </c>
    </row>
    <row r="24" spans="1:13" x14ac:dyDescent="0.3">
      <c r="C24" s="53"/>
      <c r="D24" s="53"/>
      <c r="E24" s="53"/>
      <c r="F24" s="53"/>
      <c r="G24" s="53"/>
      <c r="H24" s="54">
        <v>32</v>
      </c>
      <c r="I24" s="52">
        <v>4</v>
      </c>
      <c r="J24" s="53">
        <f t="shared" si="3"/>
        <v>2.9411764705882353E-2</v>
      </c>
      <c r="K24" s="53">
        <v>1.3363961557981474E-2</v>
      </c>
      <c r="L24" s="53">
        <f t="shared" si="4"/>
        <v>1.6047803147900878E-2</v>
      </c>
      <c r="M24" s="53">
        <f t="shared" si="5"/>
        <v>1.2564344608871101</v>
      </c>
    </row>
    <row r="25" spans="1:13" x14ac:dyDescent="0.3">
      <c r="C25" s="53"/>
      <c r="D25" s="53"/>
      <c r="E25" s="53"/>
      <c r="F25" s="53"/>
      <c r="G25" s="53"/>
      <c r="H25" s="54">
        <v>33</v>
      </c>
      <c r="I25" s="52">
        <v>1</v>
      </c>
      <c r="J25" s="53">
        <f t="shared" si="3"/>
        <v>7.3529411764705881E-3</v>
      </c>
      <c r="K25" s="53">
        <v>1.2964977164367619E-2</v>
      </c>
      <c r="L25" s="53">
        <f t="shared" si="4"/>
        <v>-5.6120359878970311E-3</v>
      </c>
      <c r="M25" s="53">
        <f t="shared" si="5"/>
        <v>0.19953778393634566</v>
      </c>
    </row>
    <row r="26" spans="1:13" x14ac:dyDescent="0.3">
      <c r="C26" s="53"/>
      <c r="D26" s="53"/>
      <c r="E26" s="53"/>
      <c r="F26" s="53"/>
      <c r="G26" s="53"/>
      <c r="H26" s="54">
        <v>34</v>
      </c>
      <c r="I26" s="52">
        <v>1</v>
      </c>
      <c r="J26" s="53">
        <f t="shared" si="3"/>
        <v>7.3529411764705881E-3</v>
      </c>
      <c r="K26" s="53">
        <v>1.2589127308020531E-2</v>
      </c>
      <c r="L26" s="53">
        <f t="shared" si="4"/>
        <v>-5.2361861315499431E-3</v>
      </c>
      <c r="M26" s="53">
        <f t="shared" si="5"/>
        <v>0.16314286660657504</v>
      </c>
    </row>
    <row r="27" spans="1:13" x14ac:dyDescent="0.3">
      <c r="C27" s="53"/>
      <c r="D27" s="53"/>
      <c r="E27" s="53"/>
      <c r="F27" s="53"/>
      <c r="G27" s="53"/>
      <c r="H27" s="54">
        <v>35</v>
      </c>
      <c r="I27" s="52">
        <v>3</v>
      </c>
      <c r="J27" s="53">
        <f t="shared" si="3"/>
        <v>2.2058823529411766E-2</v>
      </c>
      <c r="K27" s="53">
        <v>1.2234456417011597E-2</v>
      </c>
      <c r="L27" s="53">
        <f t="shared" si="4"/>
        <v>9.8243671124001695E-3</v>
      </c>
      <c r="M27" s="53">
        <f t="shared" si="5"/>
        <v>0.65219389332654754</v>
      </c>
    </row>
    <row r="28" spans="1:13" x14ac:dyDescent="0.3">
      <c r="C28" s="53"/>
      <c r="D28" s="53"/>
      <c r="E28" s="53"/>
      <c r="F28" s="53"/>
      <c r="G28" s="53"/>
      <c r="H28" s="54">
        <v>36</v>
      </c>
      <c r="I28" s="52">
        <v>2</v>
      </c>
      <c r="J28" s="53">
        <f t="shared" si="3"/>
        <v>1.4705882352941176E-2</v>
      </c>
      <c r="K28" s="53">
        <v>1.1899223299707717E-2</v>
      </c>
      <c r="L28" s="53">
        <f t="shared" si="4"/>
        <v>2.8066590532334589E-3</v>
      </c>
      <c r="M28" s="53">
        <f t="shared" si="5"/>
        <v>0.30185556387436224</v>
      </c>
    </row>
    <row r="29" spans="1:13" x14ac:dyDescent="0.3">
      <c r="H29" s="54">
        <v>37</v>
      </c>
      <c r="I29" s="52">
        <v>0</v>
      </c>
      <c r="J29" s="53">
        <f t="shared" si="3"/>
        <v>0</v>
      </c>
      <c r="K29" s="53">
        <v>1.1581872549815131E-2</v>
      </c>
      <c r="L29" s="53">
        <f t="shared" si="4"/>
        <v>-1.1581872549815131E-2</v>
      </c>
      <c r="M29" s="53">
        <f t="shared" si="5"/>
        <v>0.8616555104056981</v>
      </c>
    </row>
    <row r="30" spans="1:13" x14ac:dyDescent="0.3">
      <c r="H30" s="54">
        <v>38</v>
      </c>
      <c r="I30" s="52">
        <v>0</v>
      </c>
      <c r="J30" s="53">
        <f t="shared" si="3"/>
        <v>0</v>
      </c>
      <c r="K30" s="53">
        <v>1.1281010409688985E-2</v>
      </c>
      <c r="L30" s="53">
        <f t="shared" si="4"/>
        <v>-1.1281010409688985E-2</v>
      </c>
      <c r="M30" s="53">
        <f t="shared" si="5"/>
        <v>0.83971508465492994</v>
      </c>
    </row>
    <row r="31" spans="1:13" x14ac:dyDescent="0.3">
      <c r="H31" s="54">
        <v>39</v>
      </c>
      <c r="I31" s="52">
        <v>3</v>
      </c>
      <c r="J31" s="53">
        <f t="shared" si="3"/>
        <v>2.2058823529411766E-2</v>
      </c>
      <c r="K31" s="53">
        <v>1.0995384301463185E-2</v>
      </c>
      <c r="L31" s="53">
        <f t="shared" si="4"/>
        <v>1.1063439227948581E-2</v>
      </c>
      <c r="M31" s="53">
        <f t="shared" si="5"/>
        <v>0.8260975681888959</v>
      </c>
    </row>
    <row r="32" spans="1:13" x14ac:dyDescent="0.3">
      <c r="H32" s="54">
        <v>40</v>
      </c>
      <c r="I32" s="52">
        <v>1</v>
      </c>
      <c r="J32" s="53">
        <f t="shared" si="3"/>
        <v>7.3529411764705881E-3</v>
      </c>
      <c r="K32" s="53">
        <v>1.0723865391773169E-2</v>
      </c>
      <c r="L32" s="53">
        <f t="shared" si="4"/>
        <v>-3.3709242153025804E-3</v>
      </c>
      <c r="M32" s="53">
        <f t="shared" si="5"/>
        <v>0.3816664627714193</v>
      </c>
    </row>
    <row r="33" spans="8:13" x14ac:dyDescent="0.3">
      <c r="H33" s="54">
        <v>41</v>
      </c>
      <c r="I33" s="52">
        <v>3</v>
      </c>
      <c r="J33" s="53">
        <f t="shared" si="3"/>
        <v>2.2058823529411766E-2</v>
      </c>
      <c r="K33" s="53">
        <v>1.0465433678165104E-2</v>
      </c>
      <c r="L33" s="53">
        <f t="shared" si="4"/>
        <v>1.1593389851246663E-2</v>
      </c>
      <c r="M33" s="53">
        <f t="shared" si="5"/>
        <v>0.90725959627196573</v>
      </c>
    </row>
    <row r="34" spans="8:13" x14ac:dyDescent="0.3">
      <c r="H34" s="54">
        <v>42</v>
      </c>
      <c r="I34" s="52">
        <v>0</v>
      </c>
      <c r="J34" s="53">
        <f t="shared" si="3"/>
        <v>0</v>
      </c>
      <c r="K34" s="53">
        <v>1.0219165181685863E-2</v>
      </c>
      <c r="L34" s="53">
        <f t="shared" si="4"/>
        <v>-1.0219165181685863E-2</v>
      </c>
      <c r="M34" s="53">
        <f t="shared" si="5"/>
        <v>0.75866294547006796</v>
      </c>
    </row>
    <row r="35" spans="8:13" x14ac:dyDescent="0.3">
      <c r="H35" s="54">
        <v>43</v>
      </c>
      <c r="I35" s="52">
        <v>2</v>
      </c>
      <c r="J35" s="53">
        <f t="shared" si="3"/>
        <v>1.4705882352941176E-2</v>
      </c>
      <c r="K35" s="53">
        <v>9.9842209066010046E-3</v>
      </c>
      <c r="L35" s="53">
        <f t="shared" si="4"/>
        <v>4.7216614463401717E-3</v>
      </c>
      <c r="M35" s="53">
        <f t="shared" si="5"/>
        <v>0.12259899431156281</v>
      </c>
    </row>
    <row r="36" spans="8:13" x14ac:dyDescent="0.3">
      <c r="H36" s="54">
        <v>44</v>
      </c>
      <c r="I36" s="52">
        <v>2</v>
      </c>
      <c r="J36" s="53">
        <f t="shared" si="3"/>
        <v>1.4705882352941176E-2</v>
      </c>
      <c r="K36" s="53">
        <v>9.7598372891563034E-3</v>
      </c>
      <c r="L36" s="53">
        <f t="shared" si="4"/>
        <v>4.9460450637848728E-3</v>
      </c>
      <c r="M36" s="53">
        <f t="shared" si="5"/>
        <v>0.15060385186842601</v>
      </c>
    </row>
    <row r="37" spans="8:13" x14ac:dyDescent="0.3">
      <c r="H37" s="54">
        <v>45</v>
      </c>
      <c r="I37" s="52">
        <v>2</v>
      </c>
      <c r="J37" s="53">
        <f t="shared" si="3"/>
        <v>1.4705882352941176E-2</v>
      </c>
      <c r="K37" s="53">
        <v>9.5453179062303661E-3</v>
      </c>
      <c r="L37" s="53">
        <f t="shared" si="4"/>
        <v>5.1605644467108101E-3</v>
      </c>
      <c r="M37" s="53">
        <f t="shared" si="5"/>
        <v>0.17799931001113625</v>
      </c>
    </row>
    <row r="38" spans="8:13" x14ac:dyDescent="0.3">
      <c r="H38" s="54">
        <v>46</v>
      </c>
      <c r="I38" s="52">
        <v>2</v>
      </c>
      <c r="J38" s="53">
        <f t="shared" si="3"/>
        <v>1.4705882352941176E-2</v>
      </c>
      <c r="K38" s="53">
        <v>9.3400262541434298E-3</v>
      </c>
      <c r="L38" s="53">
        <f t="shared" si="4"/>
        <v>5.3658560987977465E-3</v>
      </c>
      <c r="M38" s="53">
        <f t="shared" si="5"/>
        <v>0.20481504846039839</v>
      </c>
    </row>
    <row r="39" spans="8:13" x14ac:dyDescent="0.3">
      <c r="H39" s="54">
        <v>47</v>
      </c>
      <c r="I39" s="52">
        <v>0</v>
      </c>
      <c r="J39" s="53">
        <f t="shared" si="3"/>
        <v>0</v>
      </c>
      <c r="K39" s="53">
        <v>9.1433794398696477E-3</v>
      </c>
      <c r="L39" s="53">
        <f t="shared" si="4"/>
        <v>-9.1433794398696477E-3</v>
      </c>
      <c r="M39" s="53">
        <f t="shared" si="5"/>
        <v>0.66981135869901653</v>
      </c>
    </row>
    <row r="40" spans="8:13" x14ac:dyDescent="0.3">
      <c r="H40" s="54">
        <v>48</v>
      </c>
      <c r="I40" s="52">
        <v>0</v>
      </c>
      <c r="J40" s="53">
        <f t="shared" si="3"/>
        <v>0</v>
      </c>
      <c r="K40" s="53">
        <v>8.9548426529264535E-3</v>
      </c>
      <c r="L40" s="53">
        <f t="shared" si="4"/>
        <v>-8.9548426529264535E-3</v>
      </c>
      <c r="M40" s="53">
        <f t="shared" si="5"/>
        <v>0.65342199979853499</v>
      </c>
    </row>
    <row r="41" spans="8:13" x14ac:dyDescent="0.3">
      <c r="H41" s="54">
        <v>49</v>
      </c>
      <c r="I41" s="52">
        <v>2</v>
      </c>
      <c r="J41" s="53">
        <f t="shared" si="3"/>
        <v>1.4705882352941176E-2</v>
      </c>
      <c r="K41" s="53">
        <v>8.773924307505121E-3</v>
      </c>
      <c r="L41" s="53">
        <f t="shared" si="4"/>
        <v>5.9319580454360553E-3</v>
      </c>
      <c r="M41" s="53">
        <f t="shared" si="5"/>
        <v>0.282050302371744</v>
      </c>
    </row>
    <row r="42" spans="8:13" x14ac:dyDescent="0.3">
      <c r="H42" s="54">
        <v>50</v>
      </c>
      <c r="I42" s="52">
        <v>1</v>
      </c>
      <c r="J42" s="53">
        <f t="shared" si="3"/>
        <v>7.3529411764705881E-3</v>
      </c>
      <c r="K42" s="53">
        <v>8.6001717619175189E-3</v>
      </c>
      <c r="L42" s="53">
        <f t="shared" si="4"/>
        <v>-1.2472305854469307E-3</v>
      </c>
      <c r="M42" s="53">
        <f t="shared" si="5"/>
        <v>0.15752091447153918</v>
      </c>
    </row>
    <row r="43" spans="8:13" x14ac:dyDescent="0.3">
      <c r="H43" s="54">
        <v>51</v>
      </c>
      <c r="I43" s="52">
        <v>1</v>
      </c>
      <c r="J43" s="53">
        <f t="shared" si="3"/>
        <v>7.3529411764705881E-3</v>
      </c>
      <c r="K43" s="53">
        <v>8.4331675368629622E-3</v>
      </c>
      <c r="L43" s="53">
        <f t="shared" si="4"/>
        <v>-1.080226360392374E-3</v>
      </c>
      <c r="M43" s="53">
        <f t="shared" si="5"/>
        <v>0.13776150078583527</v>
      </c>
    </row>
    <row r="44" spans="8:13" x14ac:dyDescent="0.3">
      <c r="H44" s="54">
        <v>52</v>
      </c>
      <c r="I44" s="52">
        <v>1</v>
      </c>
      <c r="J44" s="53">
        <f t="shared" si="3"/>
        <v>7.3529411764705881E-3</v>
      </c>
      <c r="K44" s="53">
        <v>8.2725259659897077E-3</v>
      </c>
      <c r="L44" s="53">
        <f t="shared" si="4"/>
        <v>-9.1958478951911955E-4</v>
      </c>
      <c r="M44" s="53">
        <f t="shared" si="5"/>
        <v>0.11839844306614622</v>
      </c>
    </row>
    <row r="45" spans="8:13" x14ac:dyDescent="0.3">
      <c r="H45" s="54">
        <v>53</v>
      </c>
      <c r="I45" s="52">
        <v>1</v>
      </c>
      <c r="J45" s="53">
        <f t="shared" si="3"/>
        <v>7.3529411764705881E-3</v>
      </c>
      <c r="K45" s="53">
        <v>8.11789022217968E-3</v>
      </c>
      <c r="L45" s="53">
        <f t="shared" si="4"/>
        <v>-7.649490457090919E-4</v>
      </c>
      <c r="M45" s="53">
        <f t="shared" si="5"/>
        <v>9.9414640360347764E-2</v>
      </c>
    </row>
    <row r="46" spans="8:13" x14ac:dyDescent="0.3">
      <c r="H46" s="54">
        <v>54</v>
      </c>
      <c r="I46" s="52">
        <v>1</v>
      </c>
      <c r="J46" s="53">
        <f t="shared" si="3"/>
        <v>7.3529411764705881E-3</v>
      </c>
      <c r="K46" s="53">
        <v>7.9689296712752711E-3</v>
      </c>
      <c r="L46" s="53">
        <f t="shared" si="4"/>
        <v>-6.1598849480468294E-4</v>
      </c>
      <c r="M46" s="53">
        <f t="shared" si="5"/>
        <v>8.0794057786210738E-2</v>
      </c>
    </row>
    <row r="47" spans="8:13" x14ac:dyDescent="0.3">
      <c r="H47" s="54">
        <v>55</v>
      </c>
      <c r="I47" s="52">
        <v>2</v>
      </c>
      <c r="J47" s="53">
        <f t="shared" si="3"/>
        <v>1.4705882352941176E-2</v>
      </c>
      <c r="K47" s="53">
        <v>7.825337511956576E-3</v>
      </c>
      <c r="L47" s="53">
        <f t="shared" si="4"/>
        <v>6.8805448409846003E-3</v>
      </c>
      <c r="M47" s="53">
        <f t="shared" si="5"/>
        <v>0.42405913310357707</v>
      </c>
    </row>
    <row r="48" spans="8:13" x14ac:dyDescent="0.3">
      <c r="H48" s="54">
        <v>56</v>
      </c>
      <c r="I48" s="52">
        <v>0</v>
      </c>
      <c r="J48" s="53">
        <f t="shared" si="3"/>
        <v>0</v>
      </c>
      <c r="K48" s="53">
        <v>7.6868286662910013E-3</v>
      </c>
      <c r="L48" s="53">
        <f t="shared" si="4"/>
        <v>-7.6868286662910013E-3</v>
      </c>
      <c r="M48" s="53">
        <f t="shared" si="5"/>
        <v>0.53549402262319967</v>
      </c>
    </row>
    <row r="49" spans="8:13" x14ac:dyDescent="0.3">
      <c r="H49" s="54">
        <v>57</v>
      </c>
      <c r="I49" s="52">
        <v>2</v>
      </c>
      <c r="J49" s="53">
        <f t="shared" si="3"/>
        <v>1.4705882352941176E-2</v>
      </c>
      <c r="K49" s="53">
        <v>7.5531378904458712E-3</v>
      </c>
      <c r="L49" s="53">
        <f t="shared" si="4"/>
        <v>7.152744462495305E-3</v>
      </c>
      <c r="M49" s="53">
        <f t="shared" si="5"/>
        <v>0.46823740109311318</v>
      </c>
    </row>
    <row r="50" spans="8:13" x14ac:dyDescent="0.3">
      <c r="H50" s="54">
        <v>58</v>
      </c>
      <c r="I50" s="52">
        <v>2</v>
      </c>
      <c r="J50" s="53">
        <f t="shared" si="3"/>
        <v>1.4705882352941176E-2</v>
      </c>
      <c r="K50" s="53">
        <v>7.4240180792068955E-3</v>
      </c>
      <c r="L50" s="53">
        <f t="shared" si="4"/>
        <v>7.2818642737342808E-3</v>
      </c>
      <c r="M50" s="53">
        <f t="shared" si="5"/>
        <v>0.48980222824959296</v>
      </c>
    </row>
    <row r="51" spans="8:13" x14ac:dyDescent="0.3">
      <c r="H51" s="54">
        <v>59</v>
      </c>
      <c r="I51" s="52">
        <v>0</v>
      </c>
      <c r="J51" s="53">
        <f t="shared" si="3"/>
        <v>0</v>
      </c>
      <c r="K51" s="53">
        <v>7.2992387414994031E-3</v>
      </c>
      <c r="L51" s="53">
        <f t="shared" si="4"/>
        <v>-7.2992387414994031E-3</v>
      </c>
      <c r="M51" s="53">
        <f t="shared" si="5"/>
        <v>0.49632029437217851</v>
      </c>
    </row>
    <row r="52" spans="8:13" x14ac:dyDescent="0.3">
      <c r="H52" s="54">
        <v>60</v>
      </c>
      <c r="I52" s="52">
        <v>2</v>
      </c>
      <c r="J52" s="53">
        <f t="shared" si="3"/>
        <v>1.4705882352941176E-2</v>
      </c>
      <c r="K52" s="53">
        <v>7.1785846271235076E-3</v>
      </c>
      <c r="L52" s="53">
        <f t="shared" si="4"/>
        <v>7.5272977258176686E-3</v>
      </c>
      <c r="M52" s="53">
        <f t="shared" si="5"/>
        <v>0.5319471634533226</v>
      </c>
    </row>
    <row r="53" spans="8:13" x14ac:dyDescent="0.3">
      <c r="H53" s="54">
        <v>61</v>
      </c>
      <c r="I53" s="52">
        <v>0</v>
      </c>
      <c r="J53" s="53">
        <f t="shared" si="3"/>
        <v>0</v>
      </c>
      <c r="K53" s="53">
        <v>7.0618544874867517E-3</v>
      </c>
      <c r="L53" s="53">
        <f t="shared" si="4"/>
        <v>-7.0618544874867517E-3</v>
      </c>
      <c r="M53" s="53">
        <f t="shared" si="5"/>
        <v>0.47147307795959725</v>
      </c>
    </row>
    <row r="54" spans="8:13" x14ac:dyDescent="0.3">
      <c r="H54" s="54">
        <v>62</v>
      </c>
      <c r="I54" s="52">
        <v>1</v>
      </c>
      <c r="J54" s="53">
        <f t="shared" si="3"/>
        <v>7.3529411764705881E-3</v>
      </c>
      <c r="K54" s="53">
        <v>6.9488599553277908E-3</v>
      </c>
      <c r="L54" s="53">
        <f t="shared" si="4"/>
        <v>4.0408122114279736E-4</v>
      </c>
      <c r="M54" s="53">
        <f t="shared" si="5"/>
        <v>5.6727746991507379E-2</v>
      </c>
    </row>
    <row r="55" spans="8:13" x14ac:dyDescent="0.3">
      <c r="H55" s="54">
        <v>63</v>
      </c>
      <c r="I55" s="52">
        <v>1</v>
      </c>
      <c r="J55" s="53">
        <f t="shared" si="3"/>
        <v>7.3529411764705881E-3</v>
      </c>
      <c r="K55" s="53">
        <v>6.8394245303053935E-3</v>
      </c>
      <c r="L55" s="53">
        <f t="shared" si="4"/>
        <v>5.1351664616519459E-4</v>
      </c>
      <c r="M55" s="53">
        <f t="shared" si="5"/>
        <v>7.2661517537493364E-2</v>
      </c>
    </row>
    <row r="56" spans="8:13" x14ac:dyDescent="0.3">
      <c r="H56" s="54">
        <v>64</v>
      </c>
      <c r="I56" s="52">
        <v>1</v>
      </c>
      <c r="J56" s="53">
        <f t="shared" si="3"/>
        <v>7.3529411764705881E-3</v>
      </c>
      <c r="K56" s="53">
        <v>6.7333826589683898E-3</v>
      </c>
      <c r="L56" s="53">
        <f t="shared" si="4"/>
        <v>6.195585175021983E-4</v>
      </c>
      <c r="M56" s="53">
        <f t="shared" si="5"/>
        <v>8.8349117996814983E-2</v>
      </c>
    </row>
    <row r="57" spans="8:13" x14ac:dyDescent="0.3">
      <c r="H57" s="54">
        <v>65</v>
      </c>
      <c r="I57" s="52">
        <v>2</v>
      </c>
      <c r="J57" s="53">
        <f t="shared" si="3"/>
        <v>1.4705882352941176E-2</v>
      </c>
      <c r="K57" s="53">
        <v>6.6305788990133063E-3</v>
      </c>
      <c r="L57" s="53">
        <f t="shared" si="4"/>
        <v>8.0753034539278699E-3</v>
      </c>
      <c r="M57" s="53">
        <f t="shared" si="5"/>
        <v>0.6320854571309632</v>
      </c>
    </row>
    <row r="58" spans="8:13" x14ac:dyDescent="0.3">
      <c r="H58" s="54">
        <v>66</v>
      </c>
      <c r="I58" s="52">
        <v>0</v>
      </c>
      <c r="J58" s="53">
        <f t="shared" si="3"/>
        <v>0</v>
      </c>
      <c r="K58" s="53">
        <v>6.5308671589576761E-3</v>
      </c>
      <c r="L58" s="53">
        <f t="shared" si="4"/>
        <v>-6.5308671589576761E-3</v>
      </c>
      <c r="M58" s="53">
        <f t="shared" si="5"/>
        <v>0.41325788721287599</v>
      </c>
    </row>
    <row r="59" spans="8:13" x14ac:dyDescent="0.3">
      <c r="H59" s="54">
        <v>67</v>
      </c>
      <c r="I59" s="52">
        <v>1</v>
      </c>
      <c r="J59" s="53">
        <f t="shared" si="3"/>
        <v>7.3529411764705881E-3</v>
      </c>
      <c r="K59" s="53">
        <v>6.4341100054099432E-3</v>
      </c>
      <c r="L59" s="53">
        <f t="shared" si="4"/>
        <v>9.1883117106064498E-4</v>
      </c>
      <c r="M59" s="53">
        <f t="shared" si="5"/>
        <v>0.13401783463910999</v>
      </c>
    </row>
    <row r="60" spans="8:13" x14ac:dyDescent="0.3">
      <c r="H60" s="54">
        <v>68</v>
      </c>
      <c r="I60" s="52">
        <v>0</v>
      </c>
      <c r="J60" s="53">
        <f t="shared" si="3"/>
        <v>0</v>
      </c>
      <c r="K60" s="53">
        <v>6.3401780310188283E-3</v>
      </c>
      <c r="L60" s="53">
        <f t="shared" si="4"/>
        <v>-6.3401780310188283E-3</v>
      </c>
      <c r="M60" s="53">
        <f t="shared" si="5"/>
        <v>0.39136896794657927</v>
      </c>
    </row>
    <row r="61" spans="8:13" x14ac:dyDescent="0.3">
      <c r="H61" s="54">
        <v>69</v>
      </c>
      <c r="I61" s="52">
        <v>0</v>
      </c>
      <c r="J61" s="53">
        <f t="shared" si="3"/>
        <v>0</v>
      </c>
      <c r="K61" s="53">
        <v>6.248949277001703E-3</v>
      </c>
      <c r="L61" s="53">
        <f t="shared" si="4"/>
        <v>-6.248949277001703E-3</v>
      </c>
      <c r="M61" s="53">
        <f t="shared" si="5"/>
        <v>0.38069654869826869</v>
      </c>
    </row>
    <row r="62" spans="8:13" x14ac:dyDescent="0.3">
      <c r="H62" s="54">
        <v>70</v>
      </c>
      <c r="I62" s="52">
        <v>0</v>
      </c>
      <c r="J62" s="53">
        <f t="shared" si="3"/>
        <v>0</v>
      </c>
      <c r="K62" s="53">
        <v>6.160308704818318E-3</v>
      </c>
      <c r="L62" s="53">
        <f t="shared" si="4"/>
        <v>-6.160308704818318E-3</v>
      </c>
      <c r="M62" s="53">
        <f t="shared" si="5"/>
        <v>0.37019737499620847</v>
      </c>
    </row>
    <row r="63" spans="8:13" x14ac:dyDescent="0.3">
      <c r="H63" s="54">
        <v>71</v>
      </c>
      <c r="I63" s="52">
        <v>2</v>
      </c>
      <c r="J63" s="53">
        <f t="shared" si="3"/>
        <v>1.4705882352941176E-2</v>
      </c>
      <c r="K63" s="53">
        <v>6.0741477121932785E-3</v>
      </c>
      <c r="L63" s="53">
        <f t="shared" si="4"/>
        <v>8.6317346407478977E-3</v>
      </c>
      <c r="M63" s="53">
        <f t="shared" si="5"/>
        <v>0.74373220571384113</v>
      </c>
    </row>
    <row r="64" spans="8:13" x14ac:dyDescent="0.3">
      <c r="H64" s="54">
        <v>72</v>
      </c>
      <c r="I64" s="52">
        <v>0</v>
      </c>
      <c r="J64" s="53">
        <f t="shared" si="3"/>
        <v>0</v>
      </c>
      <c r="K64" s="53">
        <v>5.9903636891873724E-3</v>
      </c>
      <c r="L64" s="53">
        <f t="shared" si="4"/>
        <v>-5.9903636891873724E-3</v>
      </c>
      <c r="M64" s="53">
        <f t="shared" si="5"/>
        <v>0.34969615161483664</v>
      </c>
    </row>
    <row r="65" spans="8:13" x14ac:dyDescent="0.3">
      <c r="H65" s="54">
        <v>73</v>
      </c>
      <c r="I65" s="52">
        <v>1</v>
      </c>
      <c r="J65" s="53">
        <f t="shared" si="3"/>
        <v>7.3529411764705881E-3</v>
      </c>
      <c r="K65" s="53">
        <v>5.908859610520345E-3</v>
      </c>
      <c r="L65" s="53">
        <f t="shared" si="4"/>
        <v>1.4440815659502431E-3</v>
      </c>
      <c r="M65" s="53">
        <f t="shared" si="5"/>
        <v>0.21973348355901168</v>
      </c>
    </row>
    <row r="66" spans="8:13" x14ac:dyDescent="0.3">
      <c r="H66" s="54">
        <v>74</v>
      </c>
      <c r="I66" s="52">
        <v>0</v>
      </c>
      <c r="J66" s="53">
        <f t="shared" si="3"/>
        <v>0</v>
      </c>
      <c r="K66" s="53">
        <v>5.8295436607238571E-3</v>
      </c>
      <c r="L66" s="53">
        <f t="shared" si="4"/>
        <v>-5.8295436607238571E-3</v>
      </c>
      <c r="M66" s="53">
        <f t="shared" si="5"/>
        <v>0.32982268088975181</v>
      </c>
    </row>
    <row r="67" spans="8:13" x14ac:dyDescent="0.3">
      <c r="H67" s="54">
        <v>75</v>
      </c>
      <c r="I67" s="52">
        <v>0</v>
      </c>
      <c r="J67" s="53">
        <f t="shared" ref="J67:J91" si="9">I67/copyobs</f>
        <v>0</v>
      </c>
      <c r="K67" s="53">
        <v>5.7523288890912738E-3</v>
      </c>
      <c r="L67" s="53">
        <f t="shared" ref="L67:L91" si="10">J67-K67</f>
        <v>-5.7523288890912738E-3</v>
      </c>
      <c r="M67" s="53">
        <f t="shared" ref="M67:M91" si="11">(ABS(J67-K67)-IF((1/(2*$N$8))&lt;ABS(J67-K67),(1/(2*$N$8)),0))/(SQRT(K67*(1-K67)/$N$8))</f>
        <v>0.3201090950138557</v>
      </c>
    </row>
    <row r="68" spans="8:13" x14ac:dyDescent="0.3">
      <c r="H68" s="54">
        <v>76</v>
      </c>
      <c r="I68" s="52">
        <v>2</v>
      </c>
      <c r="J68" s="53">
        <f t="shared" si="9"/>
        <v>1.4705882352941176E-2</v>
      </c>
      <c r="K68" s="53">
        <v>5.6771328916904729E-3</v>
      </c>
      <c r="L68" s="53">
        <f t="shared" si="10"/>
        <v>9.0287494612507034E-3</v>
      </c>
      <c r="M68" s="53">
        <f t="shared" si="11"/>
        <v>0.83076835237654068</v>
      </c>
    </row>
    <row r="69" spans="8:13" x14ac:dyDescent="0.3">
      <c r="H69" s="54">
        <v>77</v>
      </c>
      <c r="I69" s="52">
        <v>0</v>
      </c>
      <c r="J69" s="53">
        <f t="shared" si="9"/>
        <v>0</v>
      </c>
      <c r="K69" s="53">
        <v>5.6038775179985123E-3</v>
      </c>
      <c r="L69" s="53">
        <f t="shared" si="10"/>
        <v>-5.6038775179985123E-3</v>
      </c>
      <c r="M69" s="53">
        <f t="shared" si="11"/>
        <v>0.301105606455153</v>
      </c>
    </row>
    <row r="70" spans="8:13" x14ac:dyDescent="0.3">
      <c r="H70" s="54">
        <v>78</v>
      </c>
      <c r="I70" s="52">
        <v>0</v>
      </c>
      <c r="J70" s="53">
        <f t="shared" si="9"/>
        <v>0</v>
      </c>
      <c r="K70" s="53">
        <v>5.5324885999610274E-3</v>
      </c>
      <c r="L70" s="53">
        <f t="shared" si="10"/>
        <v>-5.5324885999610274E-3</v>
      </c>
      <c r="M70" s="53">
        <f t="shared" si="11"/>
        <v>0.29180724949286796</v>
      </c>
    </row>
    <row r="71" spans="8:13" x14ac:dyDescent="0.3">
      <c r="H71" s="54">
        <v>79</v>
      </c>
      <c r="I71" s="52">
        <v>0</v>
      </c>
      <c r="J71" s="53">
        <f t="shared" si="9"/>
        <v>0</v>
      </c>
      <c r="K71" s="53">
        <v>5.4628957015021573E-3</v>
      </c>
      <c r="L71" s="53">
        <f t="shared" si="10"/>
        <v>-5.4628957015021573E-3</v>
      </c>
      <c r="M71" s="53">
        <f t="shared" si="11"/>
        <v>0.28263915095350173</v>
      </c>
    </row>
    <row r="72" spans="8:13" x14ac:dyDescent="0.3">
      <c r="H72" s="54">
        <v>80</v>
      </c>
      <c r="I72" s="52">
        <v>1</v>
      </c>
      <c r="J72" s="53">
        <f t="shared" si="9"/>
        <v>7.3529411764705881E-3</v>
      </c>
      <c r="K72" s="53">
        <v>5.395031886706203E-3</v>
      </c>
      <c r="L72" s="53">
        <f t="shared" si="10"/>
        <v>1.9579092897643851E-3</v>
      </c>
      <c r="M72" s="53">
        <f t="shared" si="11"/>
        <v>0.31170208056492127</v>
      </c>
    </row>
    <row r="73" spans="8:13" x14ac:dyDescent="0.3">
      <c r="H73" s="54">
        <v>81</v>
      </c>
      <c r="I73" s="52">
        <v>1</v>
      </c>
      <c r="J73" s="53">
        <f t="shared" si="9"/>
        <v>7.3529411764705881E-3</v>
      </c>
      <c r="K73" s="53">
        <v>5.3288335050669655E-3</v>
      </c>
      <c r="L73" s="53">
        <f t="shared" si="10"/>
        <v>2.0241076714036226E-3</v>
      </c>
      <c r="M73" s="53">
        <f t="shared" si="11"/>
        <v>0.32422554205634907</v>
      </c>
    </row>
    <row r="74" spans="8:13" x14ac:dyDescent="0.3">
      <c r="H74" s="54">
        <v>82</v>
      </c>
      <c r="I74" s="52">
        <v>2</v>
      </c>
      <c r="J74" s="53">
        <f t="shared" si="9"/>
        <v>1.4705882352941176E-2</v>
      </c>
      <c r="K74" s="53">
        <v>5.2642399923572558E-3</v>
      </c>
      <c r="L74" s="53">
        <f t="shared" si="10"/>
        <v>9.4416423605839205E-3</v>
      </c>
      <c r="M74" s="53">
        <f t="shared" si="11"/>
        <v>0.92909473764511175</v>
      </c>
    </row>
    <row r="75" spans="8:13" x14ac:dyDescent="0.3">
      <c r="H75" s="54">
        <v>83</v>
      </c>
      <c r="I75" s="52">
        <v>1</v>
      </c>
      <c r="J75" s="53">
        <f t="shared" si="9"/>
        <v>7.3529411764705881E-3</v>
      </c>
      <c r="K75" s="53">
        <v>5.2011936858076258E-3</v>
      </c>
      <c r="L75" s="53">
        <f t="shared" si="10"/>
        <v>2.1517474906629624E-3</v>
      </c>
      <c r="M75" s="53">
        <f t="shared" si="11"/>
        <v>0.34885232220537482</v>
      </c>
    </row>
    <row r="76" spans="8:13" x14ac:dyDescent="0.3">
      <c r="H76" s="54">
        <v>84</v>
      </c>
      <c r="I76" s="52">
        <v>2</v>
      </c>
      <c r="J76" s="53">
        <f t="shared" si="9"/>
        <v>1.4705882352941176E-2</v>
      </c>
      <c r="K76" s="53">
        <v>5.1396396524110433E-3</v>
      </c>
      <c r="L76" s="53">
        <f t="shared" si="10"/>
        <v>9.566242700530133E-3</v>
      </c>
      <c r="M76" s="53">
        <f t="shared" si="11"/>
        <v>0.9605512610742416</v>
      </c>
    </row>
    <row r="77" spans="8:13" x14ac:dyDescent="0.3">
      <c r="H77" s="54">
        <v>85</v>
      </c>
      <c r="I77" s="52">
        <v>1</v>
      </c>
      <c r="J77" s="53">
        <f t="shared" si="9"/>
        <v>7.3529411764705881E-3</v>
      </c>
      <c r="K77" s="53">
        <v>5.0795255292750419E-3</v>
      </c>
      <c r="L77" s="53">
        <f t="shared" si="10"/>
        <v>2.2734156471955463E-3</v>
      </c>
      <c r="M77" s="53">
        <f t="shared" si="11"/>
        <v>0.37294306963903384</v>
      </c>
    </row>
    <row r="78" spans="8:13" x14ac:dyDescent="0.3">
      <c r="H78" s="54">
        <v>86</v>
      </c>
      <c r="I78" s="52">
        <v>0</v>
      </c>
      <c r="J78" s="53">
        <f t="shared" si="9"/>
        <v>0</v>
      </c>
      <c r="K78" s="53">
        <v>5.0208013750507874E-3</v>
      </c>
      <c r="L78" s="53">
        <f t="shared" si="10"/>
        <v>-5.0208013750507874E-3</v>
      </c>
      <c r="M78" s="53">
        <f t="shared" si="11"/>
        <v>0.22181048820803437</v>
      </c>
    </row>
    <row r="79" spans="8:13" x14ac:dyDescent="0.3">
      <c r="H79" s="54">
        <v>87</v>
      </c>
      <c r="I79" s="52">
        <v>0</v>
      </c>
      <c r="J79" s="53">
        <f t="shared" si="9"/>
        <v>0</v>
      </c>
      <c r="K79" s="53">
        <v>4.9634195315502172E-3</v>
      </c>
      <c r="L79" s="53">
        <f t="shared" si="10"/>
        <v>-4.9634195315502172E-3</v>
      </c>
      <c r="M79" s="53">
        <f t="shared" si="11"/>
        <v>0.2135604147629086</v>
      </c>
    </row>
    <row r="80" spans="8:13" x14ac:dyDescent="0.3">
      <c r="H80" s="54">
        <v>88</v>
      </c>
      <c r="I80" s="52">
        <v>1</v>
      </c>
      <c r="J80" s="53">
        <f t="shared" si="9"/>
        <v>7.3529411764705881E-3</v>
      </c>
      <c r="K80" s="53">
        <v>4.90733449474412E-3</v>
      </c>
      <c r="L80" s="53">
        <f t="shared" si="10"/>
        <v>2.4456066817264682E-3</v>
      </c>
      <c r="M80" s="53">
        <f t="shared" si="11"/>
        <v>0.40813277597449416</v>
      </c>
    </row>
    <row r="81" spans="8:13" x14ac:dyDescent="0.3">
      <c r="H81" s="54">
        <v>89</v>
      </c>
      <c r="I81" s="52">
        <v>1</v>
      </c>
      <c r="J81" s="53">
        <f t="shared" si="9"/>
        <v>7.3529411764705881E-3</v>
      </c>
      <c r="K81" s="53">
        <v>4.8525027944121835E-3</v>
      </c>
      <c r="L81" s="53">
        <f t="shared" si="10"/>
        <v>2.5004383820584047E-3</v>
      </c>
      <c r="M81" s="53">
        <f t="shared" si="11"/>
        <v>0.41962271205306706</v>
      </c>
    </row>
    <row r="82" spans="8:13" x14ac:dyDescent="0.3">
      <c r="H82" s="54">
        <v>90</v>
      </c>
      <c r="I82" s="52">
        <v>0</v>
      </c>
      <c r="J82" s="53">
        <f t="shared" si="9"/>
        <v>0</v>
      </c>
      <c r="K82" s="53">
        <v>4.7988828817686624E-3</v>
      </c>
      <c r="L82" s="53">
        <f t="shared" si="10"/>
        <v>-4.7988828817686624E-3</v>
      </c>
      <c r="M82" s="53">
        <f t="shared" si="11"/>
        <v>0.18940714857697691</v>
      </c>
    </row>
    <row r="83" spans="8:13" x14ac:dyDescent="0.3">
      <c r="H83" s="54">
        <v>91</v>
      </c>
      <c r="I83" s="52">
        <v>1</v>
      </c>
      <c r="J83" s="53">
        <f t="shared" si="9"/>
        <v>7.3529411764705881E-3</v>
      </c>
      <c r="K83" s="53">
        <v>4.7464350244617037E-3</v>
      </c>
      <c r="L83" s="53">
        <f t="shared" si="10"/>
        <v>2.6065061520088844E-3</v>
      </c>
      <c r="M83" s="53">
        <f t="shared" si="11"/>
        <v>0.4422599042151083</v>
      </c>
    </row>
    <row r="84" spans="8:13" x14ac:dyDescent="0.3">
      <c r="H84" s="54">
        <v>92</v>
      </c>
      <c r="I84" s="52">
        <v>0</v>
      </c>
      <c r="J84" s="53">
        <f t="shared" si="9"/>
        <v>0</v>
      </c>
      <c r="K84" s="53">
        <v>4.6951212083796712E-3</v>
      </c>
      <c r="L84" s="53">
        <f t="shared" si="10"/>
        <v>-4.6951212083796712E-3</v>
      </c>
      <c r="M84" s="53">
        <f t="shared" si="11"/>
        <v>0.17377737690382125</v>
      </c>
    </row>
    <row r="85" spans="8:13" x14ac:dyDescent="0.3">
      <c r="H85" s="54">
        <v>93</v>
      </c>
      <c r="I85" s="52">
        <v>1</v>
      </c>
      <c r="J85" s="53">
        <f t="shared" si="9"/>
        <v>7.3529411764705881E-3</v>
      </c>
      <c r="K85" s="53">
        <v>4.6449050457635366E-3</v>
      </c>
      <c r="L85" s="53">
        <f t="shared" si="10"/>
        <v>2.7080361307070516E-3</v>
      </c>
      <c r="M85" s="53">
        <f t="shared" si="11"/>
        <v>0.4644580201276875</v>
      </c>
    </row>
    <row r="86" spans="8:13" x14ac:dyDescent="0.3">
      <c r="H86" s="54">
        <v>94</v>
      </c>
      <c r="I86" s="52">
        <v>1</v>
      </c>
      <c r="J86" s="53">
        <f t="shared" si="9"/>
        <v>7.3529411764705881E-3</v>
      </c>
      <c r="K86" s="53">
        <v>4.5957516891492745E-3</v>
      </c>
      <c r="L86" s="53">
        <f t="shared" si="10"/>
        <v>2.7571894873213137E-3</v>
      </c>
      <c r="M86" s="53">
        <f t="shared" si="11"/>
        <v>0.47539876086857258</v>
      </c>
    </row>
    <row r="87" spans="8:13" x14ac:dyDescent="0.3">
      <c r="H87" s="54">
        <v>95</v>
      </c>
      <c r="I87" s="52">
        <v>3</v>
      </c>
      <c r="J87" s="53">
        <f t="shared" si="9"/>
        <v>2.2058823529411766E-2</v>
      </c>
      <c r="K87" s="53">
        <v>4.5476277507205953E-3</v>
      </c>
      <c r="L87" s="53">
        <f t="shared" si="10"/>
        <v>1.7511195778691171E-2</v>
      </c>
      <c r="M87" s="53">
        <f t="shared" si="11"/>
        <v>2.3979343784850666</v>
      </c>
    </row>
    <row r="88" spans="8:13" x14ac:dyDescent="0.3">
      <c r="H88" s="54">
        <v>96</v>
      </c>
      <c r="I88" s="52">
        <v>0</v>
      </c>
      <c r="J88" s="53">
        <f t="shared" si="9"/>
        <v>0</v>
      </c>
      <c r="K88" s="53">
        <v>4.5005012266763345E-3</v>
      </c>
      <c r="L88" s="53">
        <f t="shared" si="10"/>
        <v>-4.5005012266763345E-3</v>
      </c>
      <c r="M88" s="53">
        <f t="shared" si="11"/>
        <v>0.143569387872684</v>
      </c>
    </row>
    <row r="89" spans="8:13" x14ac:dyDescent="0.3">
      <c r="H89" s="54">
        <v>97</v>
      </c>
      <c r="I89" s="52">
        <v>1</v>
      </c>
      <c r="J89" s="53">
        <f t="shared" si="9"/>
        <v>7.3529411764705881E-3</v>
      </c>
      <c r="K89" s="53">
        <v>4.4543414262501191E-3</v>
      </c>
      <c r="L89" s="53">
        <f t="shared" si="10"/>
        <v>2.898599750220469E-3</v>
      </c>
      <c r="M89" s="53">
        <f t="shared" si="11"/>
        <v>0.50761606931607084</v>
      </c>
    </row>
    <row r="90" spans="8:13" x14ac:dyDescent="0.3">
      <c r="H90" s="54">
        <v>98</v>
      </c>
      <c r="I90" s="52">
        <v>2</v>
      </c>
      <c r="J90" s="53">
        <f t="shared" si="9"/>
        <v>1.4705882352941176E-2</v>
      </c>
      <c r="K90" s="53">
        <v>4.4091189050550206E-3</v>
      </c>
      <c r="L90" s="53">
        <f t="shared" si="10"/>
        <v>1.0296763447886156E-2</v>
      </c>
      <c r="M90" s="53">
        <f t="shared" si="11"/>
        <v>1.165280006972403</v>
      </c>
    </row>
    <row r="91" spans="8:13" x14ac:dyDescent="0.3">
      <c r="H91" s="54">
        <v>99</v>
      </c>
      <c r="I91" s="52">
        <v>1</v>
      </c>
      <c r="J91" s="53">
        <f t="shared" si="9"/>
        <v>7.3529411764705881E-3</v>
      </c>
      <c r="K91" s="53">
        <v>4.3648054024501004E-3</v>
      </c>
      <c r="L91" s="53">
        <f t="shared" si="10"/>
        <v>2.9881357740204877E-3</v>
      </c>
      <c r="M91" s="53">
        <f t="shared" si="11"/>
        <v>0.52861224368171067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C3719-8D4F-4C28-BBE5-594A783E4782}">
  <dimension ref="A1:C137"/>
  <sheetViews>
    <sheetView workbookViewId="0">
      <selection activeCell="C2" sqref="C2"/>
    </sheetView>
  </sheetViews>
  <sheetFormatPr defaultRowHeight="14.4" x14ac:dyDescent="0.3"/>
  <sheetData>
    <row r="1" spans="1:3" x14ac:dyDescent="0.3">
      <c r="A1" s="6" t="s">
        <v>193</v>
      </c>
      <c r="C1" s="11" t="s">
        <v>194</v>
      </c>
    </row>
    <row r="2" spans="1:3" x14ac:dyDescent="0.3">
      <c r="A2" s="9">
        <v>1</v>
      </c>
      <c r="C2" s="10">
        <v>110</v>
      </c>
    </row>
    <row r="3" spans="1:3" x14ac:dyDescent="0.3">
      <c r="A3" s="9">
        <v>2</v>
      </c>
      <c r="C3" s="10">
        <v>76</v>
      </c>
    </row>
    <row r="4" spans="1:3" x14ac:dyDescent="0.3">
      <c r="A4" s="9">
        <v>3</v>
      </c>
      <c r="C4" s="10">
        <v>61</v>
      </c>
    </row>
    <row r="5" spans="1:3" x14ac:dyDescent="0.3">
      <c r="A5" s="9">
        <v>4</v>
      </c>
      <c r="C5" s="10">
        <v>80</v>
      </c>
    </row>
    <row r="6" spans="1:3" x14ac:dyDescent="0.3">
      <c r="A6" s="9">
        <v>5</v>
      </c>
      <c r="C6" s="10">
        <v>50</v>
      </c>
    </row>
    <row r="7" spans="1:3" x14ac:dyDescent="0.3">
      <c r="A7" s="9">
        <v>6</v>
      </c>
      <c r="C7" s="10">
        <v>2</v>
      </c>
    </row>
    <row r="8" spans="1:3" x14ac:dyDescent="0.3">
      <c r="A8" s="9">
        <v>7</v>
      </c>
      <c r="C8" s="10">
        <v>29</v>
      </c>
    </row>
    <row r="9" spans="1:3" x14ac:dyDescent="0.3">
      <c r="A9" s="9">
        <v>8</v>
      </c>
      <c r="C9" s="10">
        <v>44</v>
      </c>
    </row>
    <row r="10" spans="1:3" x14ac:dyDescent="0.3">
      <c r="A10" s="9">
        <v>9</v>
      </c>
      <c r="C10" s="10">
        <v>136</v>
      </c>
    </row>
    <row r="11" spans="1:3" x14ac:dyDescent="0.3">
      <c r="A11" s="9">
        <v>10</v>
      </c>
      <c r="C11" s="10">
        <v>84</v>
      </c>
    </row>
    <row r="12" spans="1:3" x14ac:dyDescent="0.3">
      <c r="A12" s="9">
        <v>11</v>
      </c>
      <c r="C12" s="10">
        <v>79</v>
      </c>
    </row>
    <row r="13" spans="1:3" x14ac:dyDescent="0.3">
      <c r="A13" s="9">
        <v>12</v>
      </c>
      <c r="C13" s="10">
        <v>68</v>
      </c>
    </row>
    <row r="14" spans="1:3" x14ac:dyDescent="0.3">
      <c r="A14" s="9">
        <v>13</v>
      </c>
      <c r="C14" s="10">
        <v>97</v>
      </c>
    </row>
    <row r="15" spans="1:3" x14ac:dyDescent="0.3">
      <c r="A15" s="9">
        <v>14</v>
      </c>
      <c r="C15" s="10">
        <v>28</v>
      </c>
    </row>
    <row r="16" spans="1:3" x14ac:dyDescent="0.3">
      <c r="A16" s="9">
        <v>15</v>
      </c>
      <c r="C16" s="10">
        <v>30</v>
      </c>
    </row>
    <row r="17" spans="1:3" x14ac:dyDescent="0.3">
      <c r="A17" s="9">
        <v>16</v>
      </c>
      <c r="C17" s="10">
        <v>93</v>
      </c>
    </row>
    <row r="18" spans="1:3" x14ac:dyDescent="0.3">
      <c r="A18" s="9">
        <v>17</v>
      </c>
      <c r="C18" s="10">
        <v>46</v>
      </c>
    </row>
    <row r="19" spans="1:3" x14ac:dyDescent="0.3">
      <c r="A19" s="9">
        <v>18</v>
      </c>
      <c r="C19" s="10">
        <v>46</v>
      </c>
    </row>
    <row r="20" spans="1:3" x14ac:dyDescent="0.3">
      <c r="A20" s="9">
        <v>19</v>
      </c>
      <c r="C20" s="10">
        <v>29</v>
      </c>
    </row>
    <row r="21" spans="1:3" x14ac:dyDescent="0.3">
      <c r="A21" s="9">
        <v>20</v>
      </c>
      <c r="C21" s="10">
        <v>18</v>
      </c>
    </row>
    <row r="22" spans="1:3" x14ac:dyDescent="0.3">
      <c r="A22" s="9">
        <v>21</v>
      </c>
      <c r="C22" s="10">
        <v>74</v>
      </c>
    </row>
    <row r="23" spans="1:3" x14ac:dyDescent="0.3">
      <c r="A23" s="9">
        <v>22</v>
      </c>
      <c r="C23" s="10">
        <v>99</v>
      </c>
    </row>
    <row r="24" spans="1:3" x14ac:dyDescent="0.3">
      <c r="A24" s="9">
        <v>23</v>
      </c>
      <c r="C24" s="10">
        <v>29</v>
      </c>
    </row>
    <row r="25" spans="1:3" x14ac:dyDescent="0.3">
      <c r="A25" s="9">
        <v>24</v>
      </c>
      <c r="C25" s="10">
        <v>76</v>
      </c>
    </row>
    <row r="26" spans="1:3" x14ac:dyDescent="0.3">
      <c r="A26" s="9">
        <v>25</v>
      </c>
      <c r="C26" s="10">
        <v>15</v>
      </c>
    </row>
    <row r="27" spans="1:3" x14ac:dyDescent="0.3">
      <c r="A27" s="9">
        <v>26</v>
      </c>
      <c r="C27" s="10">
        <v>22</v>
      </c>
    </row>
    <row r="28" spans="1:3" x14ac:dyDescent="0.3">
      <c r="A28" s="9">
        <v>27</v>
      </c>
      <c r="C28" s="10">
        <v>33</v>
      </c>
    </row>
    <row r="29" spans="1:3" x14ac:dyDescent="0.3">
      <c r="A29" s="9">
        <v>28</v>
      </c>
      <c r="C29" s="10">
        <v>92</v>
      </c>
    </row>
    <row r="30" spans="1:3" x14ac:dyDescent="0.3">
      <c r="A30" s="9">
        <v>29</v>
      </c>
      <c r="C30" s="10">
        <v>104</v>
      </c>
    </row>
    <row r="31" spans="1:3" x14ac:dyDescent="0.3">
      <c r="A31" s="9">
        <v>30</v>
      </c>
      <c r="C31" s="10">
        <v>132</v>
      </c>
    </row>
    <row r="32" spans="1:3" x14ac:dyDescent="0.3">
      <c r="A32" s="9">
        <v>31</v>
      </c>
      <c r="C32" s="10">
        <v>129</v>
      </c>
    </row>
    <row r="33" spans="1:3" x14ac:dyDescent="0.3">
      <c r="A33" s="9">
        <v>32</v>
      </c>
      <c r="C33" s="10">
        <v>84</v>
      </c>
    </row>
    <row r="34" spans="1:3" x14ac:dyDescent="0.3">
      <c r="A34" s="9">
        <v>33</v>
      </c>
      <c r="C34" s="10">
        <v>45</v>
      </c>
    </row>
    <row r="35" spans="1:3" x14ac:dyDescent="0.3">
      <c r="A35" s="9">
        <v>34</v>
      </c>
      <c r="C35" s="10">
        <v>69</v>
      </c>
    </row>
    <row r="36" spans="1:3" x14ac:dyDescent="0.3">
      <c r="A36" s="9">
        <v>35</v>
      </c>
      <c r="C36" s="10">
        <v>110</v>
      </c>
    </row>
    <row r="37" spans="1:3" x14ac:dyDescent="0.3">
      <c r="A37" s="9">
        <v>36</v>
      </c>
      <c r="C37" s="10">
        <v>59</v>
      </c>
    </row>
    <row r="38" spans="1:3" x14ac:dyDescent="0.3">
      <c r="A38" s="9">
        <v>37</v>
      </c>
      <c r="C38" s="10">
        <v>120</v>
      </c>
    </row>
    <row r="39" spans="1:3" x14ac:dyDescent="0.3">
      <c r="A39" s="9">
        <v>38</v>
      </c>
      <c r="C39" s="10">
        <v>49</v>
      </c>
    </row>
    <row r="40" spans="1:3" x14ac:dyDescent="0.3">
      <c r="A40" s="9">
        <v>39</v>
      </c>
      <c r="C40" s="10">
        <v>58</v>
      </c>
    </row>
    <row r="41" spans="1:3" x14ac:dyDescent="0.3">
      <c r="A41" s="9">
        <v>40</v>
      </c>
      <c r="C41" s="10">
        <v>70</v>
      </c>
    </row>
    <row r="42" spans="1:3" x14ac:dyDescent="0.3">
      <c r="A42" s="9">
        <v>41</v>
      </c>
      <c r="C42" s="10">
        <v>111</v>
      </c>
    </row>
    <row r="43" spans="1:3" x14ac:dyDescent="0.3">
      <c r="A43" s="9">
        <v>42</v>
      </c>
      <c r="C43" s="10">
        <v>44</v>
      </c>
    </row>
    <row r="44" spans="1:3" x14ac:dyDescent="0.3">
      <c r="A44" s="9">
        <v>43</v>
      </c>
      <c r="C44" s="10">
        <v>115</v>
      </c>
    </row>
    <row r="45" spans="1:3" x14ac:dyDescent="0.3">
      <c r="A45" s="9">
        <v>44</v>
      </c>
      <c r="C45" s="10">
        <v>68</v>
      </c>
    </row>
    <row r="46" spans="1:3" x14ac:dyDescent="0.3">
      <c r="A46" s="9">
        <v>45</v>
      </c>
      <c r="C46" s="10">
        <v>123</v>
      </c>
    </row>
    <row r="47" spans="1:3" x14ac:dyDescent="0.3">
      <c r="A47" s="9">
        <v>46</v>
      </c>
      <c r="C47" s="10">
        <v>44</v>
      </c>
    </row>
    <row r="48" spans="1:3" x14ac:dyDescent="0.3">
      <c r="A48" s="9">
        <v>47</v>
      </c>
      <c r="C48" s="10">
        <v>112</v>
      </c>
    </row>
    <row r="49" spans="1:3" x14ac:dyDescent="0.3">
      <c r="A49" s="9">
        <v>48</v>
      </c>
      <c r="C49" s="10">
        <v>102</v>
      </c>
    </row>
    <row r="50" spans="1:3" x14ac:dyDescent="0.3">
      <c r="A50" s="9">
        <v>49</v>
      </c>
      <c r="C50" s="10">
        <v>33</v>
      </c>
    </row>
    <row r="51" spans="1:3" x14ac:dyDescent="0.3">
      <c r="A51" s="9">
        <v>50</v>
      </c>
      <c r="C51" s="10">
        <v>41</v>
      </c>
    </row>
    <row r="52" spans="1:3" x14ac:dyDescent="0.3">
      <c r="A52" s="9">
        <v>51</v>
      </c>
    </row>
    <row r="53" spans="1:3" x14ac:dyDescent="0.3">
      <c r="A53" s="9">
        <v>52</v>
      </c>
    </row>
    <row r="54" spans="1:3" x14ac:dyDescent="0.3">
      <c r="A54" s="9">
        <v>53</v>
      </c>
    </row>
    <row r="55" spans="1:3" x14ac:dyDescent="0.3">
      <c r="A55" s="9">
        <v>54</v>
      </c>
    </row>
    <row r="56" spans="1:3" x14ac:dyDescent="0.3">
      <c r="A56" s="9">
        <v>55</v>
      </c>
    </row>
    <row r="57" spans="1:3" x14ac:dyDescent="0.3">
      <c r="A57" s="9">
        <v>56</v>
      </c>
    </row>
    <row r="58" spans="1:3" x14ac:dyDescent="0.3">
      <c r="A58" s="9">
        <v>57</v>
      </c>
    </row>
    <row r="59" spans="1:3" x14ac:dyDescent="0.3">
      <c r="A59" s="9">
        <v>58</v>
      </c>
    </row>
    <row r="60" spans="1:3" x14ac:dyDescent="0.3">
      <c r="A60" s="9">
        <v>59</v>
      </c>
    </row>
    <row r="61" spans="1:3" x14ac:dyDescent="0.3">
      <c r="A61" s="9">
        <v>60</v>
      </c>
    </row>
    <row r="62" spans="1:3" x14ac:dyDescent="0.3">
      <c r="A62" s="9">
        <v>61</v>
      </c>
    </row>
    <row r="63" spans="1:3" x14ac:dyDescent="0.3">
      <c r="A63" s="9">
        <v>62</v>
      </c>
    </row>
    <row r="64" spans="1:3" x14ac:dyDescent="0.3">
      <c r="A64" s="9">
        <v>63</v>
      </c>
    </row>
    <row r="65" spans="1:1" x14ac:dyDescent="0.3">
      <c r="A65" s="9">
        <v>64</v>
      </c>
    </row>
    <row r="66" spans="1:1" x14ac:dyDescent="0.3">
      <c r="A66" s="9">
        <v>65</v>
      </c>
    </row>
    <row r="67" spans="1:1" x14ac:dyDescent="0.3">
      <c r="A67" s="9">
        <v>66</v>
      </c>
    </row>
    <row r="68" spans="1:1" x14ac:dyDescent="0.3">
      <c r="A68" s="9">
        <v>67</v>
      </c>
    </row>
    <row r="69" spans="1:1" x14ac:dyDescent="0.3">
      <c r="A69" s="9">
        <v>68</v>
      </c>
    </row>
    <row r="70" spans="1:1" x14ac:dyDescent="0.3">
      <c r="A70" s="9">
        <v>69</v>
      </c>
    </row>
    <row r="71" spans="1:1" x14ac:dyDescent="0.3">
      <c r="A71" s="9">
        <v>70</v>
      </c>
    </row>
    <row r="72" spans="1:1" x14ac:dyDescent="0.3">
      <c r="A72" s="9">
        <v>71</v>
      </c>
    </row>
    <row r="73" spans="1:1" x14ac:dyDescent="0.3">
      <c r="A73" s="9">
        <v>72</v>
      </c>
    </row>
    <row r="74" spans="1:1" x14ac:dyDescent="0.3">
      <c r="A74" s="9">
        <v>73</v>
      </c>
    </row>
    <row r="75" spans="1:1" x14ac:dyDescent="0.3">
      <c r="A75" s="9">
        <v>74</v>
      </c>
    </row>
    <row r="76" spans="1:1" x14ac:dyDescent="0.3">
      <c r="A76" s="9">
        <v>75</v>
      </c>
    </row>
    <row r="77" spans="1:1" x14ac:dyDescent="0.3">
      <c r="A77" s="9">
        <v>76</v>
      </c>
    </row>
    <row r="78" spans="1:1" x14ac:dyDescent="0.3">
      <c r="A78" s="9">
        <v>77</v>
      </c>
    </row>
    <row r="79" spans="1:1" x14ac:dyDescent="0.3">
      <c r="A79" s="9">
        <v>78</v>
      </c>
    </row>
    <row r="80" spans="1:1" x14ac:dyDescent="0.3">
      <c r="A80" s="9">
        <v>79</v>
      </c>
    </row>
    <row r="81" spans="1:1" x14ac:dyDescent="0.3">
      <c r="A81" s="9">
        <v>80</v>
      </c>
    </row>
    <row r="82" spans="1:1" x14ac:dyDescent="0.3">
      <c r="A82" s="9">
        <v>81</v>
      </c>
    </row>
    <row r="83" spans="1:1" x14ac:dyDescent="0.3">
      <c r="A83" s="9">
        <v>82</v>
      </c>
    </row>
    <row r="84" spans="1:1" x14ac:dyDescent="0.3">
      <c r="A84" s="9">
        <v>83</v>
      </c>
    </row>
    <row r="85" spans="1:1" x14ac:dyDescent="0.3">
      <c r="A85" s="9">
        <v>84</v>
      </c>
    </row>
    <row r="86" spans="1:1" x14ac:dyDescent="0.3">
      <c r="A86" s="9">
        <v>85</v>
      </c>
    </row>
    <row r="87" spans="1:1" x14ac:dyDescent="0.3">
      <c r="A87" s="9">
        <v>86</v>
      </c>
    </row>
    <row r="88" spans="1:1" x14ac:dyDescent="0.3">
      <c r="A88" s="9">
        <v>87</v>
      </c>
    </row>
    <row r="89" spans="1:1" x14ac:dyDescent="0.3">
      <c r="A89" s="9">
        <v>88</v>
      </c>
    </row>
    <row r="90" spans="1:1" x14ac:dyDescent="0.3">
      <c r="A90" s="9">
        <v>89</v>
      </c>
    </row>
    <row r="91" spans="1:1" x14ac:dyDescent="0.3">
      <c r="A91" s="9">
        <v>90</v>
      </c>
    </row>
    <row r="92" spans="1:1" x14ac:dyDescent="0.3">
      <c r="A92" s="9">
        <v>91</v>
      </c>
    </row>
    <row r="93" spans="1:1" x14ac:dyDescent="0.3">
      <c r="A93" s="9">
        <v>92</v>
      </c>
    </row>
    <row r="94" spans="1:1" x14ac:dyDescent="0.3">
      <c r="A94" s="9">
        <v>93</v>
      </c>
    </row>
    <row r="95" spans="1:1" x14ac:dyDescent="0.3">
      <c r="A95" s="9">
        <v>94</v>
      </c>
    </row>
    <row r="96" spans="1:1" x14ac:dyDescent="0.3">
      <c r="A96" s="9">
        <v>95</v>
      </c>
    </row>
    <row r="97" spans="1:1" x14ac:dyDescent="0.3">
      <c r="A97" s="9">
        <v>96</v>
      </c>
    </row>
    <row r="98" spans="1:1" x14ac:dyDescent="0.3">
      <c r="A98" s="9">
        <v>97</v>
      </c>
    </row>
    <row r="99" spans="1:1" x14ac:dyDescent="0.3">
      <c r="A99" s="9">
        <v>98</v>
      </c>
    </row>
    <row r="100" spans="1:1" x14ac:dyDescent="0.3">
      <c r="A100" s="9">
        <v>99</v>
      </c>
    </row>
    <row r="101" spans="1:1" x14ac:dyDescent="0.3">
      <c r="A101" s="9">
        <v>100</v>
      </c>
    </row>
    <row r="102" spans="1:1" x14ac:dyDescent="0.3">
      <c r="A102" s="9">
        <v>101</v>
      </c>
    </row>
    <row r="103" spans="1:1" x14ac:dyDescent="0.3">
      <c r="A103" s="9">
        <v>102</v>
      </c>
    </row>
    <row r="104" spans="1:1" x14ac:dyDescent="0.3">
      <c r="A104" s="9">
        <v>103</v>
      </c>
    </row>
    <row r="105" spans="1:1" x14ac:dyDescent="0.3">
      <c r="A105" s="9">
        <v>104</v>
      </c>
    </row>
    <row r="106" spans="1:1" x14ac:dyDescent="0.3">
      <c r="A106" s="9">
        <v>105</v>
      </c>
    </row>
    <row r="107" spans="1:1" x14ac:dyDescent="0.3">
      <c r="A107" s="9">
        <v>106</v>
      </c>
    </row>
    <row r="108" spans="1:1" x14ac:dyDescent="0.3">
      <c r="A108" s="9">
        <v>107</v>
      </c>
    </row>
    <row r="109" spans="1:1" x14ac:dyDescent="0.3">
      <c r="A109" s="9">
        <v>108</v>
      </c>
    </row>
    <row r="110" spans="1:1" x14ac:dyDescent="0.3">
      <c r="A110" s="9">
        <v>109</v>
      </c>
    </row>
    <row r="111" spans="1:1" x14ac:dyDescent="0.3">
      <c r="A111" s="9">
        <v>110</v>
      </c>
    </row>
    <row r="112" spans="1:1" x14ac:dyDescent="0.3">
      <c r="A112" s="9">
        <v>111</v>
      </c>
    </row>
    <row r="113" spans="1:1" x14ac:dyDescent="0.3">
      <c r="A113" s="9">
        <v>112</v>
      </c>
    </row>
    <row r="114" spans="1:1" x14ac:dyDescent="0.3">
      <c r="A114" s="9">
        <v>113</v>
      </c>
    </row>
    <row r="115" spans="1:1" x14ac:dyDescent="0.3">
      <c r="A115" s="9">
        <v>114</v>
      </c>
    </row>
    <row r="116" spans="1:1" x14ac:dyDescent="0.3">
      <c r="A116" s="9">
        <v>115</v>
      </c>
    </row>
    <row r="117" spans="1:1" x14ac:dyDescent="0.3">
      <c r="A117" s="9">
        <v>116</v>
      </c>
    </row>
    <row r="118" spans="1:1" x14ac:dyDescent="0.3">
      <c r="A118" s="9">
        <v>117</v>
      </c>
    </row>
    <row r="119" spans="1:1" x14ac:dyDescent="0.3">
      <c r="A119" s="9">
        <v>118</v>
      </c>
    </row>
    <row r="120" spans="1:1" x14ac:dyDescent="0.3">
      <c r="A120" s="9">
        <v>119</v>
      </c>
    </row>
    <row r="121" spans="1:1" x14ac:dyDescent="0.3">
      <c r="A121" s="9">
        <v>120</v>
      </c>
    </row>
    <row r="122" spans="1:1" x14ac:dyDescent="0.3">
      <c r="A122" s="9">
        <v>121</v>
      </c>
    </row>
    <row r="123" spans="1:1" x14ac:dyDescent="0.3">
      <c r="A123" s="9">
        <v>122</v>
      </c>
    </row>
    <row r="124" spans="1:1" x14ac:dyDescent="0.3">
      <c r="A124" s="9">
        <v>123</v>
      </c>
    </row>
    <row r="125" spans="1:1" x14ac:dyDescent="0.3">
      <c r="A125" s="9">
        <v>124</v>
      </c>
    </row>
    <row r="126" spans="1:1" x14ac:dyDescent="0.3">
      <c r="A126" s="9">
        <v>125</v>
      </c>
    </row>
    <row r="127" spans="1:1" x14ac:dyDescent="0.3">
      <c r="A127" s="9">
        <v>126</v>
      </c>
    </row>
    <row r="128" spans="1:1" x14ac:dyDescent="0.3">
      <c r="A128" s="9">
        <v>127</v>
      </c>
    </row>
    <row r="129" spans="1:1" x14ac:dyDescent="0.3">
      <c r="A129" s="9">
        <v>128</v>
      </c>
    </row>
    <row r="130" spans="1:1" x14ac:dyDescent="0.3">
      <c r="A130" s="9">
        <v>129</v>
      </c>
    </row>
    <row r="131" spans="1:1" x14ac:dyDescent="0.3">
      <c r="A131" s="9">
        <v>130</v>
      </c>
    </row>
    <row r="132" spans="1:1" x14ac:dyDescent="0.3">
      <c r="A132" s="9">
        <v>131</v>
      </c>
    </row>
    <row r="133" spans="1:1" x14ac:dyDescent="0.3">
      <c r="A133" s="9">
        <v>132</v>
      </c>
    </row>
    <row r="134" spans="1:1" x14ac:dyDescent="0.3">
      <c r="A134" s="9">
        <v>133</v>
      </c>
    </row>
    <row r="135" spans="1:1" x14ac:dyDescent="0.3">
      <c r="A135" s="9">
        <v>134</v>
      </c>
    </row>
    <row r="136" spans="1:1" x14ac:dyDescent="0.3">
      <c r="A136" s="9">
        <v>135</v>
      </c>
    </row>
    <row r="137" spans="1:1" x14ac:dyDescent="0.3">
      <c r="A137" s="9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10891-B029-4892-8BCD-CF78CED212B1}">
  <dimension ref="A1:K137"/>
  <sheetViews>
    <sheetView workbookViewId="0">
      <selection activeCell="H133" sqref="H133"/>
    </sheetView>
  </sheetViews>
  <sheetFormatPr defaultRowHeight="14.4" x14ac:dyDescent="0.3"/>
  <cols>
    <col min="2" max="2" width="11.77734375" bestFit="1" customWidth="1"/>
    <col min="3" max="3" width="11.88671875" bestFit="1" customWidth="1"/>
    <col min="4" max="4" width="17.33203125" bestFit="1" customWidth="1"/>
    <col min="5" max="5" width="13.6640625" bestFit="1" customWidth="1"/>
    <col min="8" max="8" width="23.88671875" bestFit="1" customWidth="1"/>
    <col min="9" max="9" width="15.5546875" bestFit="1" customWidth="1"/>
    <col min="10" max="10" width="10" bestFit="1" customWidth="1"/>
    <col min="11" max="11" width="10.77734375" bestFit="1" customWidth="1"/>
    <col min="12" max="12" width="9" bestFit="1" customWidth="1"/>
    <col min="13" max="13" width="8" bestFit="1" customWidth="1"/>
    <col min="14" max="18" width="9" bestFit="1" customWidth="1"/>
    <col min="19" max="20" width="8" bestFit="1" customWidth="1"/>
    <col min="21" max="21" width="7" bestFit="1" customWidth="1"/>
    <col min="22" max="22" width="9" bestFit="1" customWidth="1"/>
    <col min="23" max="24" width="8" bestFit="1" customWidth="1"/>
    <col min="25" max="25" width="7" bestFit="1" customWidth="1"/>
    <col min="26" max="26" width="9" bestFit="1" customWidth="1"/>
    <col min="27" max="27" width="7" bestFit="1" customWidth="1"/>
    <col min="28" max="28" width="8" bestFit="1" customWidth="1"/>
    <col min="29" max="30" width="9" bestFit="1" customWidth="1"/>
    <col min="31" max="34" width="8" bestFit="1" customWidth="1"/>
    <col min="35" max="35" width="7" bestFit="1" customWidth="1"/>
    <col min="36" max="36" width="9" bestFit="1" customWidth="1"/>
    <col min="37" max="37" width="7" bestFit="1" customWidth="1"/>
    <col min="38" max="38" width="8" bestFit="1" customWidth="1"/>
    <col min="39" max="39" width="8.6640625" bestFit="1" customWidth="1"/>
    <col min="40" max="40" width="8" bestFit="1" customWidth="1"/>
    <col min="41" max="42" width="7" bestFit="1" customWidth="1"/>
    <col min="43" max="44" width="8" bestFit="1" customWidth="1"/>
    <col min="45" max="45" width="7" bestFit="1" customWidth="1"/>
    <col min="46" max="46" width="10.77734375" bestFit="1" customWidth="1"/>
  </cols>
  <sheetData>
    <row r="1" spans="1:11" x14ac:dyDescent="0.3">
      <c r="A1" s="8" t="s">
        <v>193</v>
      </c>
      <c r="B1" s="6" t="s">
        <v>2</v>
      </c>
      <c r="C1" s="6" t="s">
        <v>3</v>
      </c>
      <c r="D1" s="6" t="s">
        <v>0</v>
      </c>
      <c r="E1" s="6" t="s">
        <v>1</v>
      </c>
      <c r="H1" s="12" t="s">
        <v>195</v>
      </c>
      <c r="I1" s="12" t="s">
        <v>206</v>
      </c>
    </row>
    <row r="2" spans="1:11" x14ac:dyDescent="0.3">
      <c r="A2" s="9">
        <v>1</v>
      </c>
      <c r="B2" t="s">
        <v>4</v>
      </c>
      <c r="C2" t="s">
        <v>5</v>
      </c>
      <c r="D2" s="2">
        <v>840.89</v>
      </c>
      <c r="E2" s="1">
        <v>43454</v>
      </c>
      <c r="H2" s="12" t="s">
        <v>207</v>
      </c>
      <c r="I2" t="s">
        <v>197</v>
      </c>
      <c r="J2" t="s">
        <v>201</v>
      </c>
      <c r="K2" t="s">
        <v>196</v>
      </c>
    </row>
    <row r="3" spans="1:11" x14ac:dyDescent="0.3">
      <c r="A3" s="9">
        <v>2</v>
      </c>
      <c r="B3" t="s">
        <v>6</v>
      </c>
      <c r="C3" t="s">
        <v>7</v>
      </c>
      <c r="D3" s="2">
        <v>9923.58</v>
      </c>
      <c r="E3" s="1">
        <v>43463</v>
      </c>
      <c r="H3" s="13" t="s">
        <v>202</v>
      </c>
      <c r="I3" s="7"/>
      <c r="J3" s="7">
        <v>397984.43000000005</v>
      </c>
      <c r="K3" s="7">
        <v>397984.43000000005</v>
      </c>
    </row>
    <row r="4" spans="1:11" x14ac:dyDescent="0.3">
      <c r="A4" s="9">
        <v>3</v>
      </c>
      <c r="B4" t="s">
        <v>8</v>
      </c>
      <c r="C4" t="s">
        <v>9</v>
      </c>
      <c r="D4" s="2">
        <v>8432.7900000000009</v>
      </c>
      <c r="E4" s="1">
        <v>43440</v>
      </c>
      <c r="H4" s="14" t="s">
        <v>203</v>
      </c>
      <c r="I4" s="7"/>
      <c r="J4" s="7">
        <v>89190.37000000001</v>
      </c>
      <c r="K4" s="7">
        <v>89190.37000000001</v>
      </c>
    </row>
    <row r="5" spans="1:11" x14ac:dyDescent="0.3">
      <c r="A5" s="9">
        <v>4</v>
      </c>
      <c r="B5" t="s">
        <v>10</v>
      </c>
      <c r="C5" t="s">
        <v>5</v>
      </c>
      <c r="D5" s="2">
        <v>9595.5400000000009</v>
      </c>
      <c r="E5" s="1">
        <v>43417</v>
      </c>
      <c r="H5" s="14" t="s">
        <v>204</v>
      </c>
      <c r="I5" s="7"/>
      <c r="J5" s="7">
        <v>62140.740000000013</v>
      </c>
      <c r="K5" s="7">
        <v>62140.740000000013</v>
      </c>
    </row>
    <row r="6" spans="1:11" x14ac:dyDescent="0.3">
      <c r="A6" s="9">
        <v>5</v>
      </c>
      <c r="B6" t="s">
        <v>11</v>
      </c>
      <c r="C6" t="s">
        <v>12</v>
      </c>
      <c r="D6" s="2">
        <v>11163.61</v>
      </c>
      <c r="E6" s="1">
        <v>43411</v>
      </c>
      <c r="H6" s="14" t="s">
        <v>205</v>
      </c>
      <c r="I6" s="7"/>
      <c r="J6" s="7">
        <v>246653.32</v>
      </c>
      <c r="K6" s="7">
        <v>246653.32</v>
      </c>
    </row>
    <row r="7" spans="1:11" x14ac:dyDescent="0.3">
      <c r="A7" s="9">
        <v>6</v>
      </c>
      <c r="B7" t="s">
        <v>13</v>
      </c>
      <c r="C7" t="s">
        <v>14</v>
      </c>
      <c r="D7" s="2">
        <v>10091.84</v>
      </c>
      <c r="E7" s="1">
        <v>43428</v>
      </c>
      <c r="H7" s="13" t="s">
        <v>198</v>
      </c>
      <c r="I7" s="7">
        <v>55398.12</v>
      </c>
      <c r="J7" s="7"/>
      <c r="K7" s="7">
        <v>55398.12</v>
      </c>
    </row>
    <row r="8" spans="1:11" x14ac:dyDescent="0.3">
      <c r="A8" s="9">
        <v>7</v>
      </c>
      <c r="B8" t="s">
        <v>15</v>
      </c>
      <c r="C8" t="s">
        <v>9</v>
      </c>
      <c r="D8" s="2">
        <v>4567.68</v>
      </c>
      <c r="E8" s="1">
        <v>43417</v>
      </c>
      <c r="H8" s="14" t="s">
        <v>199</v>
      </c>
      <c r="I8" s="7">
        <v>35850.67</v>
      </c>
      <c r="J8" s="7"/>
      <c r="K8" s="7">
        <v>35850.67</v>
      </c>
    </row>
    <row r="9" spans="1:11" x14ac:dyDescent="0.3">
      <c r="A9" s="9">
        <v>8</v>
      </c>
      <c r="B9" t="s">
        <v>16</v>
      </c>
      <c r="C9" t="s">
        <v>17</v>
      </c>
      <c r="D9" s="2">
        <v>320.88</v>
      </c>
      <c r="E9" s="1">
        <v>43437</v>
      </c>
      <c r="H9" s="14" t="s">
        <v>200</v>
      </c>
      <c r="I9" s="7">
        <v>19547.450000000004</v>
      </c>
      <c r="J9" s="7"/>
      <c r="K9" s="7">
        <v>19547.450000000004</v>
      </c>
    </row>
    <row r="10" spans="1:11" x14ac:dyDescent="0.3">
      <c r="A10" s="9">
        <v>9</v>
      </c>
      <c r="B10" t="s">
        <v>18</v>
      </c>
      <c r="C10" t="s">
        <v>9</v>
      </c>
      <c r="D10" s="2">
        <v>432</v>
      </c>
      <c r="E10" s="1">
        <v>43412</v>
      </c>
      <c r="H10" s="13" t="s">
        <v>196</v>
      </c>
      <c r="I10" s="7">
        <v>55398.12</v>
      </c>
      <c r="J10" s="7">
        <v>397984.43000000005</v>
      </c>
      <c r="K10" s="7">
        <v>453382.55000000005</v>
      </c>
    </row>
    <row r="11" spans="1:11" x14ac:dyDescent="0.3">
      <c r="A11" s="9">
        <v>10</v>
      </c>
      <c r="B11" t="s">
        <v>19</v>
      </c>
      <c r="C11" t="s">
        <v>14</v>
      </c>
      <c r="D11" s="2">
        <v>29.31</v>
      </c>
      <c r="E11" s="1">
        <v>43460</v>
      </c>
    </row>
    <row r="12" spans="1:11" x14ac:dyDescent="0.3">
      <c r="A12" s="9">
        <v>11</v>
      </c>
      <c r="B12" t="s">
        <v>20</v>
      </c>
      <c r="C12" t="s">
        <v>21</v>
      </c>
      <c r="D12" s="2">
        <v>1837.91</v>
      </c>
      <c r="E12" s="1">
        <v>43467</v>
      </c>
    </row>
    <row r="13" spans="1:11" x14ac:dyDescent="0.3">
      <c r="A13" s="9">
        <v>12</v>
      </c>
      <c r="B13" t="s">
        <v>22</v>
      </c>
      <c r="C13" t="s">
        <v>23</v>
      </c>
      <c r="D13" s="2">
        <v>212.52</v>
      </c>
      <c r="E13" s="1">
        <v>43489</v>
      </c>
    </row>
    <row r="14" spans="1:11" x14ac:dyDescent="0.3">
      <c r="A14" s="9">
        <v>13</v>
      </c>
      <c r="B14" t="s">
        <v>24</v>
      </c>
      <c r="C14" t="s">
        <v>25</v>
      </c>
      <c r="D14" s="2">
        <v>-4037.04</v>
      </c>
      <c r="E14" s="1">
        <v>43480</v>
      </c>
    </row>
    <row r="15" spans="1:11" x14ac:dyDescent="0.3">
      <c r="A15" s="9">
        <v>14</v>
      </c>
      <c r="B15" t="s">
        <v>26</v>
      </c>
      <c r="C15" t="s">
        <v>23</v>
      </c>
      <c r="D15" s="2">
        <v>5837.4</v>
      </c>
      <c r="E15" s="1">
        <v>43477</v>
      </c>
    </row>
    <row r="16" spans="1:11" x14ac:dyDescent="0.3">
      <c r="A16" s="9">
        <v>15</v>
      </c>
      <c r="B16" t="s">
        <v>27</v>
      </c>
      <c r="C16" t="s">
        <v>9</v>
      </c>
      <c r="D16" s="2">
        <v>1218</v>
      </c>
      <c r="E16" s="1">
        <v>43471</v>
      </c>
    </row>
    <row r="17" spans="1:5" x14ac:dyDescent="0.3">
      <c r="A17" s="9">
        <v>16</v>
      </c>
      <c r="B17" t="s">
        <v>28</v>
      </c>
      <c r="C17" t="s">
        <v>29</v>
      </c>
      <c r="D17" s="2">
        <v>1065.72</v>
      </c>
      <c r="E17" s="1">
        <v>43478</v>
      </c>
    </row>
    <row r="18" spans="1:5" x14ac:dyDescent="0.3">
      <c r="A18" s="9">
        <v>17</v>
      </c>
      <c r="B18" t="s">
        <v>30</v>
      </c>
      <c r="C18" t="s">
        <v>31</v>
      </c>
      <c r="D18" s="2">
        <v>2077.8000000000002</v>
      </c>
      <c r="E18" s="1">
        <v>43475</v>
      </c>
    </row>
    <row r="19" spans="1:5" x14ac:dyDescent="0.3">
      <c r="A19" s="9">
        <v>18</v>
      </c>
      <c r="B19" t="s">
        <v>32</v>
      </c>
      <c r="C19" t="s">
        <v>33</v>
      </c>
      <c r="D19" s="2">
        <v>1405.95</v>
      </c>
      <c r="E19" s="1">
        <v>43474</v>
      </c>
    </row>
    <row r="20" spans="1:5" x14ac:dyDescent="0.3">
      <c r="A20" s="9">
        <v>19</v>
      </c>
      <c r="B20" t="s">
        <v>34</v>
      </c>
      <c r="C20" t="s">
        <v>35</v>
      </c>
      <c r="D20" s="2">
        <v>1527.59</v>
      </c>
      <c r="E20" s="1">
        <v>43491</v>
      </c>
    </row>
    <row r="21" spans="1:5" x14ac:dyDescent="0.3">
      <c r="A21" s="9">
        <v>20</v>
      </c>
      <c r="B21" t="s">
        <v>36</v>
      </c>
      <c r="C21" t="s">
        <v>12</v>
      </c>
      <c r="D21" s="2">
        <v>4470.25</v>
      </c>
      <c r="E21" s="1">
        <v>43472</v>
      </c>
    </row>
    <row r="22" spans="1:5" x14ac:dyDescent="0.3">
      <c r="A22" s="9">
        <v>21</v>
      </c>
      <c r="B22" t="s">
        <v>37</v>
      </c>
      <c r="C22" t="s">
        <v>38</v>
      </c>
      <c r="D22" s="2">
        <v>16300.28</v>
      </c>
      <c r="E22" s="1">
        <v>43482</v>
      </c>
    </row>
    <row r="23" spans="1:5" x14ac:dyDescent="0.3">
      <c r="A23" s="9">
        <v>22</v>
      </c>
      <c r="B23" t="s">
        <v>39</v>
      </c>
      <c r="C23" t="s">
        <v>40</v>
      </c>
      <c r="D23" s="2">
        <v>3984.45</v>
      </c>
      <c r="E23" s="1">
        <v>43494</v>
      </c>
    </row>
    <row r="24" spans="1:5" x14ac:dyDescent="0.3">
      <c r="A24" s="9">
        <v>23</v>
      </c>
      <c r="B24" t="s">
        <v>41</v>
      </c>
      <c r="C24" t="s">
        <v>35</v>
      </c>
      <c r="D24" s="2">
        <v>32857.01</v>
      </c>
      <c r="E24" s="1">
        <v>43468</v>
      </c>
    </row>
    <row r="25" spans="1:5" x14ac:dyDescent="0.3">
      <c r="A25" s="9">
        <v>24</v>
      </c>
      <c r="B25" t="s">
        <v>42</v>
      </c>
      <c r="C25" t="s">
        <v>43</v>
      </c>
      <c r="D25" s="2">
        <v>323.39999999999998</v>
      </c>
      <c r="E25" s="1">
        <v>43495</v>
      </c>
    </row>
    <row r="26" spans="1:5" x14ac:dyDescent="0.3">
      <c r="A26" s="9">
        <v>25</v>
      </c>
      <c r="B26" t="s">
        <v>44</v>
      </c>
      <c r="C26" t="s">
        <v>21</v>
      </c>
      <c r="D26" s="2">
        <v>986.58</v>
      </c>
      <c r="E26" s="1">
        <v>43489</v>
      </c>
    </row>
    <row r="27" spans="1:5" x14ac:dyDescent="0.3">
      <c r="A27" s="9">
        <v>26</v>
      </c>
      <c r="B27" t="s">
        <v>45</v>
      </c>
      <c r="C27" t="s">
        <v>5</v>
      </c>
      <c r="D27" s="2">
        <v>1260.1400000000001</v>
      </c>
      <c r="E27" s="1">
        <v>43479</v>
      </c>
    </row>
    <row r="28" spans="1:5" x14ac:dyDescent="0.3">
      <c r="A28" s="9">
        <v>27</v>
      </c>
      <c r="B28" t="s">
        <v>46</v>
      </c>
      <c r="C28" t="s">
        <v>47</v>
      </c>
      <c r="D28" s="2">
        <v>1091.44</v>
      </c>
      <c r="E28" s="1">
        <v>43477</v>
      </c>
    </row>
    <row r="29" spans="1:5" x14ac:dyDescent="0.3">
      <c r="A29" s="9">
        <v>28</v>
      </c>
      <c r="B29" t="s">
        <v>48</v>
      </c>
      <c r="C29" t="s">
        <v>49</v>
      </c>
      <c r="D29" s="2">
        <v>718.63</v>
      </c>
      <c r="E29" s="1">
        <v>43469</v>
      </c>
    </row>
    <row r="30" spans="1:5" x14ac:dyDescent="0.3">
      <c r="A30" s="9">
        <v>29</v>
      </c>
      <c r="B30" t="s">
        <v>50</v>
      </c>
      <c r="C30" t="s">
        <v>5</v>
      </c>
      <c r="D30" s="2">
        <v>36.119999999999997</v>
      </c>
      <c r="E30" s="1">
        <v>43467</v>
      </c>
    </row>
    <row r="31" spans="1:5" x14ac:dyDescent="0.3">
      <c r="A31" s="9">
        <v>30</v>
      </c>
      <c r="B31" t="s">
        <v>51</v>
      </c>
      <c r="C31" t="s">
        <v>40</v>
      </c>
      <c r="D31" s="2">
        <v>52.53</v>
      </c>
      <c r="E31" s="1">
        <v>43494</v>
      </c>
    </row>
    <row r="32" spans="1:5" x14ac:dyDescent="0.3">
      <c r="A32" s="9">
        <v>31</v>
      </c>
      <c r="B32" t="s">
        <v>52</v>
      </c>
      <c r="C32" t="s">
        <v>14</v>
      </c>
      <c r="D32" s="2">
        <v>1615.35</v>
      </c>
      <c r="E32" s="1">
        <v>43493</v>
      </c>
    </row>
    <row r="33" spans="1:5" x14ac:dyDescent="0.3">
      <c r="A33" s="9">
        <v>32</v>
      </c>
      <c r="B33" t="s">
        <v>53</v>
      </c>
      <c r="C33" t="s">
        <v>49</v>
      </c>
      <c r="D33" s="2">
        <v>3338.09</v>
      </c>
      <c r="E33" s="1">
        <v>43481</v>
      </c>
    </row>
    <row r="34" spans="1:5" x14ac:dyDescent="0.3">
      <c r="A34" s="9">
        <v>33</v>
      </c>
      <c r="B34" t="s">
        <v>54</v>
      </c>
      <c r="C34" t="s">
        <v>33</v>
      </c>
      <c r="D34" s="2">
        <v>101.57</v>
      </c>
      <c r="E34" s="1">
        <v>43476</v>
      </c>
    </row>
    <row r="35" spans="1:5" x14ac:dyDescent="0.3">
      <c r="A35" s="9">
        <v>34</v>
      </c>
      <c r="B35" t="s">
        <v>55</v>
      </c>
      <c r="C35" t="s">
        <v>9</v>
      </c>
      <c r="D35" s="2">
        <v>5551.05</v>
      </c>
      <c r="E35" s="1">
        <v>43479</v>
      </c>
    </row>
    <row r="36" spans="1:5" x14ac:dyDescent="0.3">
      <c r="A36" s="9">
        <v>35</v>
      </c>
      <c r="B36" t="s">
        <v>56</v>
      </c>
      <c r="C36" t="s">
        <v>40</v>
      </c>
      <c r="D36" s="2">
        <v>5446.27</v>
      </c>
      <c r="E36" s="1">
        <v>43520</v>
      </c>
    </row>
    <row r="37" spans="1:5" x14ac:dyDescent="0.3">
      <c r="A37" s="9">
        <v>36</v>
      </c>
      <c r="B37" t="s">
        <v>57</v>
      </c>
      <c r="C37" t="s">
        <v>49</v>
      </c>
      <c r="D37" s="2">
        <v>10118.64</v>
      </c>
      <c r="E37" s="1">
        <v>43526</v>
      </c>
    </row>
    <row r="38" spans="1:5" x14ac:dyDescent="0.3">
      <c r="A38" s="9">
        <v>37</v>
      </c>
      <c r="B38" t="s">
        <v>58</v>
      </c>
      <c r="C38" t="s">
        <v>38</v>
      </c>
      <c r="D38" s="2">
        <v>4475.74</v>
      </c>
      <c r="E38" s="1">
        <v>43496</v>
      </c>
    </row>
    <row r="39" spans="1:5" x14ac:dyDescent="0.3">
      <c r="A39" s="9">
        <v>38</v>
      </c>
      <c r="B39" t="s">
        <v>59</v>
      </c>
      <c r="C39" t="s">
        <v>9</v>
      </c>
      <c r="D39" s="2">
        <v>455.39</v>
      </c>
      <c r="E39" s="1">
        <v>43520</v>
      </c>
    </row>
    <row r="40" spans="1:5" x14ac:dyDescent="0.3">
      <c r="A40" s="9">
        <v>39</v>
      </c>
      <c r="B40" t="s">
        <v>60</v>
      </c>
      <c r="C40" t="s">
        <v>47</v>
      </c>
      <c r="D40" s="2">
        <v>432.54</v>
      </c>
      <c r="E40" s="1">
        <v>43508</v>
      </c>
    </row>
    <row r="41" spans="1:5" x14ac:dyDescent="0.3">
      <c r="A41" s="9">
        <v>40</v>
      </c>
      <c r="B41" t="s">
        <v>61</v>
      </c>
      <c r="C41" t="s">
        <v>35</v>
      </c>
      <c r="D41" s="2">
        <v>939.47</v>
      </c>
      <c r="E41" s="1">
        <v>43522</v>
      </c>
    </row>
    <row r="42" spans="1:5" x14ac:dyDescent="0.3">
      <c r="A42" s="9">
        <v>41</v>
      </c>
      <c r="B42" t="s">
        <v>62</v>
      </c>
      <c r="C42" t="s">
        <v>63</v>
      </c>
      <c r="D42" s="2">
        <v>113.18</v>
      </c>
      <c r="E42" s="1">
        <v>43499</v>
      </c>
    </row>
    <row r="43" spans="1:5" x14ac:dyDescent="0.3">
      <c r="A43" s="9">
        <v>42</v>
      </c>
      <c r="B43" t="s">
        <v>64</v>
      </c>
      <c r="C43" t="s">
        <v>65</v>
      </c>
      <c r="D43" s="2">
        <v>2448</v>
      </c>
      <c r="E43" s="1">
        <v>43497</v>
      </c>
    </row>
    <row r="44" spans="1:5" x14ac:dyDescent="0.3">
      <c r="A44" s="9">
        <v>43</v>
      </c>
      <c r="B44" t="s">
        <v>66</v>
      </c>
      <c r="C44" t="s">
        <v>14</v>
      </c>
      <c r="D44" s="2">
        <v>575.11</v>
      </c>
      <c r="E44" s="1">
        <v>43522</v>
      </c>
    </row>
    <row r="45" spans="1:5" x14ac:dyDescent="0.3">
      <c r="A45" s="9">
        <v>44</v>
      </c>
      <c r="B45" t="s">
        <v>67</v>
      </c>
      <c r="C45" t="s">
        <v>68</v>
      </c>
      <c r="D45" s="2">
        <v>91.45</v>
      </c>
      <c r="E45" s="1">
        <v>43512</v>
      </c>
    </row>
    <row r="46" spans="1:5" x14ac:dyDescent="0.3">
      <c r="A46" s="9">
        <v>45</v>
      </c>
      <c r="B46" t="s">
        <v>69</v>
      </c>
      <c r="C46" t="s">
        <v>40</v>
      </c>
      <c r="D46" s="2">
        <v>217.53</v>
      </c>
      <c r="E46" s="1">
        <v>43522</v>
      </c>
    </row>
    <row r="47" spans="1:5" x14ac:dyDescent="0.3">
      <c r="A47" s="9">
        <v>46</v>
      </c>
      <c r="B47" t="s">
        <v>70</v>
      </c>
      <c r="C47" t="s">
        <v>71</v>
      </c>
      <c r="D47" s="2">
        <v>588.05999999999995</v>
      </c>
      <c r="E47" s="1">
        <v>43509</v>
      </c>
    </row>
    <row r="48" spans="1:5" x14ac:dyDescent="0.3">
      <c r="A48" s="9">
        <v>47</v>
      </c>
      <c r="B48" t="s">
        <v>72</v>
      </c>
      <c r="C48" t="s">
        <v>71</v>
      </c>
      <c r="D48" s="2">
        <v>1437.48</v>
      </c>
      <c r="E48" s="1">
        <v>43507</v>
      </c>
    </row>
    <row r="49" spans="1:5" x14ac:dyDescent="0.3">
      <c r="A49" s="9">
        <v>48</v>
      </c>
      <c r="B49" t="s">
        <v>73</v>
      </c>
      <c r="C49" t="s">
        <v>35</v>
      </c>
      <c r="D49" s="2">
        <v>2480.1999999999998</v>
      </c>
      <c r="E49" s="1">
        <v>43503</v>
      </c>
    </row>
    <row r="50" spans="1:5" x14ac:dyDescent="0.3">
      <c r="A50" s="9">
        <v>49</v>
      </c>
      <c r="B50" t="s">
        <v>74</v>
      </c>
      <c r="C50" t="s">
        <v>17</v>
      </c>
      <c r="D50" s="2">
        <v>1236.1199999999999</v>
      </c>
      <c r="E50" s="1">
        <v>43526</v>
      </c>
    </row>
    <row r="51" spans="1:5" x14ac:dyDescent="0.3">
      <c r="A51" s="9">
        <v>50</v>
      </c>
      <c r="B51" t="s">
        <v>75</v>
      </c>
      <c r="C51" t="s">
        <v>38</v>
      </c>
      <c r="D51" s="2">
        <v>1421.15</v>
      </c>
      <c r="E51" s="1">
        <v>43503</v>
      </c>
    </row>
    <row r="52" spans="1:5" x14ac:dyDescent="0.3">
      <c r="A52" s="9">
        <v>51</v>
      </c>
      <c r="B52" t="s">
        <v>76</v>
      </c>
      <c r="C52" t="s">
        <v>43</v>
      </c>
      <c r="D52" s="2">
        <v>63.5</v>
      </c>
      <c r="E52" s="1">
        <v>43513</v>
      </c>
    </row>
    <row r="53" spans="1:5" x14ac:dyDescent="0.3">
      <c r="A53" s="9">
        <v>52</v>
      </c>
      <c r="B53" t="s">
        <v>77</v>
      </c>
      <c r="C53" t="s">
        <v>71</v>
      </c>
      <c r="D53" s="2">
        <v>289.16000000000003</v>
      </c>
      <c r="E53" s="1">
        <v>43526</v>
      </c>
    </row>
    <row r="54" spans="1:5" x14ac:dyDescent="0.3">
      <c r="A54" s="9">
        <v>53</v>
      </c>
      <c r="B54" t="s">
        <v>78</v>
      </c>
      <c r="C54" t="s">
        <v>21</v>
      </c>
      <c r="D54" s="2">
        <v>393.81</v>
      </c>
      <c r="E54" s="1">
        <v>43504</v>
      </c>
    </row>
    <row r="55" spans="1:5" x14ac:dyDescent="0.3">
      <c r="A55" s="9">
        <v>54</v>
      </c>
      <c r="B55" t="s">
        <v>79</v>
      </c>
      <c r="C55" t="s">
        <v>33</v>
      </c>
      <c r="D55" s="2">
        <v>881.89</v>
      </c>
      <c r="E55" s="1">
        <v>43496</v>
      </c>
    </row>
    <row r="56" spans="1:5" x14ac:dyDescent="0.3">
      <c r="A56" s="9">
        <v>55</v>
      </c>
      <c r="B56" t="s">
        <v>80</v>
      </c>
      <c r="C56" t="s">
        <v>12</v>
      </c>
      <c r="D56" s="2">
        <v>25638.37</v>
      </c>
      <c r="E56" s="1">
        <v>43502</v>
      </c>
    </row>
    <row r="57" spans="1:5" x14ac:dyDescent="0.3">
      <c r="A57" s="9">
        <v>56</v>
      </c>
      <c r="B57" t="s">
        <v>81</v>
      </c>
      <c r="C57" t="s">
        <v>33</v>
      </c>
      <c r="D57" s="2">
        <v>8286.6200000000008</v>
      </c>
      <c r="E57" s="1">
        <v>43498</v>
      </c>
    </row>
    <row r="58" spans="1:5" x14ac:dyDescent="0.3">
      <c r="A58" s="9">
        <v>57</v>
      </c>
      <c r="B58" t="s">
        <v>82</v>
      </c>
      <c r="C58" t="s">
        <v>49</v>
      </c>
      <c r="D58" s="2">
        <v>1436.23</v>
      </c>
      <c r="E58" s="1">
        <v>43512</v>
      </c>
    </row>
    <row r="59" spans="1:5" x14ac:dyDescent="0.3">
      <c r="A59" s="9">
        <v>58</v>
      </c>
      <c r="B59" t="s">
        <v>83</v>
      </c>
      <c r="C59" t="s">
        <v>17</v>
      </c>
      <c r="D59" s="2">
        <v>490.77</v>
      </c>
      <c r="E59" s="1">
        <v>43500</v>
      </c>
    </row>
    <row r="60" spans="1:5" x14ac:dyDescent="0.3">
      <c r="A60" s="9">
        <v>59</v>
      </c>
      <c r="B60" t="s">
        <v>84</v>
      </c>
      <c r="C60" t="s">
        <v>49</v>
      </c>
      <c r="D60" s="2">
        <v>4619.16</v>
      </c>
      <c r="E60" s="1">
        <v>43525</v>
      </c>
    </row>
    <row r="61" spans="1:5" x14ac:dyDescent="0.3">
      <c r="A61" s="9">
        <v>60</v>
      </c>
      <c r="B61" t="s">
        <v>85</v>
      </c>
      <c r="C61" t="s">
        <v>21</v>
      </c>
      <c r="D61" s="2">
        <v>2818.38</v>
      </c>
      <c r="E61" s="1">
        <v>43523</v>
      </c>
    </row>
    <row r="62" spans="1:5" x14ac:dyDescent="0.3">
      <c r="A62" s="9">
        <v>61</v>
      </c>
      <c r="B62" t="s">
        <v>86</v>
      </c>
      <c r="C62" t="s">
        <v>29</v>
      </c>
      <c r="D62" s="2">
        <v>823.45</v>
      </c>
      <c r="E62" s="1">
        <v>43508</v>
      </c>
    </row>
    <row r="63" spans="1:5" x14ac:dyDescent="0.3">
      <c r="A63" s="9">
        <v>62</v>
      </c>
      <c r="B63" t="s">
        <v>87</v>
      </c>
      <c r="C63" t="s">
        <v>35</v>
      </c>
      <c r="D63" s="2">
        <v>948.43</v>
      </c>
      <c r="E63" s="1">
        <v>43526</v>
      </c>
    </row>
    <row r="64" spans="1:5" x14ac:dyDescent="0.3">
      <c r="A64" s="9">
        <v>63</v>
      </c>
      <c r="B64" t="s">
        <v>88</v>
      </c>
      <c r="C64" t="s">
        <v>63</v>
      </c>
      <c r="D64" s="2">
        <v>654.37</v>
      </c>
      <c r="E64" s="1">
        <v>43519</v>
      </c>
    </row>
    <row r="65" spans="1:5" x14ac:dyDescent="0.3">
      <c r="A65" s="9">
        <v>64</v>
      </c>
      <c r="B65" t="s">
        <v>89</v>
      </c>
      <c r="C65" t="s">
        <v>49</v>
      </c>
      <c r="D65" s="2">
        <v>3506.24</v>
      </c>
      <c r="E65" s="1">
        <v>43525</v>
      </c>
    </row>
    <row r="66" spans="1:5" x14ac:dyDescent="0.3">
      <c r="A66" s="9">
        <v>65</v>
      </c>
      <c r="B66" t="s">
        <v>90</v>
      </c>
      <c r="C66" t="s">
        <v>91</v>
      </c>
      <c r="D66" s="2">
        <v>176.03</v>
      </c>
      <c r="E66" s="1">
        <v>43544</v>
      </c>
    </row>
    <row r="67" spans="1:5" x14ac:dyDescent="0.3">
      <c r="A67" s="9">
        <v>66</v>
      </c>
      <c r="B67" t="s">
        <v>92</v>
      </c>
      <c r="C67" t="s">
        <v>47</v>
      </c>
      <c r="D67" s="2">
        <v>18306.82</v>
      </c>
      <c r="E67" s="1">
        <v>43551</v>
      </c>
    </row>
    <row r="68" spans="1:5" x14ac:dyDescent="0.3">
      <c r="A68" s="9">
        <v>67</v>
      </c>
      <c r="B68" t="s">
        <v>93</v>
      </c>
      <c r="C68" t="s">
        <v>71</v>
      </c>
      <c r="D68" s="2">
        <v>81744.77</v>
      </c>
      <c r="E68" s="1">
        <v>43534</v>
      </c>
    </row>
    <row r="69" spans="1:5" x14ac:dyDescent="0.3">
      <c r="A69" s="9">
        <v>68</v>
      </c>
      <c r="B69" t="s">
        <v>94</v>
      </c>
      <c r="C69" t="s">
        <v>14</v>
      </c>
      <c r="D69" s="2">
        <v>9510.48</v>
      </c>
      <c r="E69" s="1">
        <v>43532</v>
      </c>
    </row>
    <row r="70" spans="1:5" x14ac:dyDescent="0.3">
      <c r="A70" s="9">
        <v>69</v>
      </c>
      <c r="B70" t="s">
        <v>95</v>
      </c>
      <c r="C70" t="s">
        <v>12</v>
      </c>
      <c r="D70" s="2">
        <v>3584.41</v>
      </c>
      <c r="E70" s="1">
        <v>43552</v>
      </c>
    </row>
    <row r="71" spans="1:5" x14ac:dyDescent="0.3">
      <c r="A71" s="9">
        <v>70</v>
      </c>
      <c r="B71" t="s">
        <v>96</v>
      </c>
      <c r="C71" t="s">
        <v>49</v>
      </c>
      <c r="D71" s="2">
        <v>41180.1</v>
      </c>
      <c r="E71" s="1">
        <v>43542</v>
      </c>
    </row>
    <row r="72" spans="1:5" x14ac:dyDescent="0.3">
      <c r="A72" s="9">
        <v>71</v>
      </c>
      <c r="B72" t="s">
        <v>97</v>
      </c>
      <c r="C72" t="s">
        <v>33</v>
      </c>
      <c r="D72" s="2">
        <v>1331.35</v>
      </c>
      <c r="E72" s="1">
        <v>43527</v>
      </c>
    </row>
    <row r="73" spans="1:5" x14ac:dyDescent="0.3">
      <c r="A73" s="9">
        <v>72</v>
      </c>
      <c r="B73" t="s">
        <v>98</v>
      </c>
      <c r="C73" t="s">
        <v>71</v>
      </c>
      <c r="D73" s="2">
        <v>1786.67</v>
      </c>
      <c r="E73" s="1">
        <v>43543</v>
      </c>
    </row>
    <row r="74" spans="1:5" x14ac:dyDescent="0.3">
      <c r="A74" s="9">
        <v>73</v>
      </c>
      <c r="B74" t="s">
        <v>99</v>
      </c>
      <c r="C74" t="s">
        <v>40</v>
      </c>
      <c r="D74" s="2">
        <v>1761.26</v>
      </c>
      <c r="E74" s="1">
        <v>43531</v>
      </c>
    </row>
    <row r="75" spans="1:5" x14ac:dyDescent="0.3">
      <c r="A75" s="9">
        <v>74</v>
      </c>
      <c r="B75" t="s">
        <v>100</v>
      </c>
      <c r="C75" t="s">
        <v>29</v>
      </c>
      <c r="D75" s="2">
        <v>802.32</v>
      </c>
      <c r="E75" s="1">
        <v>43544</v>
      </c>
    </row>
    <row r="76" spans="1:5" x14ac:dyDescent="0.3">
      <c r="A76" s="9">
        <v>75</v>
      </c>
      <c r="B76" t="s">
        <v>101</v>
      </c>
      <c r="C76" t="s">
        <v>63</v>
      </c>
      <c r="D76" s="2">
        <v>213.86</v>
      </c>
      <c r="E76" s="1">
        <v>43524</v>
      </c>
    </row>
    <row r="77" spans="1:5" x14ac:dyDescent="0.3">
      <c r="A77" s="9">
        <v>76</v>
      </c>
      <c r="B77" t="s">
        <v>102</v>
      </c>
      <c r="C77" t="s">
        <v>17</v>
      </c>
      <c r="D77" s="2">
        <v>1387.66</v>
      </c>
      <c r="E77" s="1">
        <v>43536</v>
      </c>
    </row>
    <row r="78" spans="1:5" x14ac:dyDescent="0.3">
      <c r="A78" s="9">
        <v>77</v>
      </c>
      <c r="B78" t="s">
        <v>103</v>
      </c>
      <c r="C78" t="s">
        <v>68</v>
      </c>
      <c r="D78" s="2">
        <v>57.13</v>
      </c>
      <c r="E78" s="1">
        <v>43527</v>
      </c>
    </row>
    <row r="79" spans="1:5" x14ac:dyDescent="0.3">
      <c r="A79" s="9">
        <v>78</v>
      </c>
      <c r="B79" t="s">
        <v>104</v>
      </c>
      <c r="C79" t="s">
        <v>33</v>
      </c>
      <c r="D79" s="2">
        <v>24.71</v>
      </c>
      <c r="E79" s="1">
        <v>43530</v>
      </c>
    </row>
    <row r="80" spans="1:5" x14ac:dyDescent="0.3">
      <c r="A80" s="9">
        <v>79</v>
      </c>
      <c r="B80" t="s">
        <v>105</v>
      </c>
      <c r="C80" t="s">
        <v>43</v>
      </c>
      <c r="D80" s="2">
        <v>656.96</v>
      </c>
      <c r="E80" s="1">
        <v>43544</v>
      </c>
    </row>
    <row r="81" spans="1:5" x14ac:dyDescent="0.3">
      <c r="A81" s="9">
        <v>80</v>
      </c>
      <c r="B81" t="s">
        <v>106</v>
      </c>
      <c r="C81" t="s">
        <v>31</v>
      </c>
      <c r="D81" s="2">
        <v>2297.3000000000002</v>
      </c>
      <c r="E81" s="1">
        <v>43530</v>
      </c>
    </row>
    <row r="82" spans="1:5" x14ac:dyDescent="0.3">
      <c r="A82" s="9">
        <v>81</v>
      </c>
      <c r="B82" t="s">
        <v>107</v>
      </c>
      <c r="C82" t="s">
        <v>108</v>
      </c>
      <c r="D82" s="2">
        <v>1557.55</v>
      </c>
      <c r="E82" s="1">
        <v>43542</v>
      </c>
    </row>
    <row r="83" spans="1:5" x14ac:dyDescent="0.3">
      <c r="A83" s="9">
        <v>82</v>
      </c>
      <c r="B83" t="s">
        <v>109</v>
      </c>
      <c r="C83" t="s">
        <v>110</v>
      </c>
      <c r="D83" s="2">
        <v>711.9</v>
      </c>
      <c r="E83" s="1">
        <v>43527</v>
      </c>
    </row>
    <row r="84" spans="1:5" x14ac:dyDescent="0.3">
      <c r="A84" s="9">
        <v>83</v>
      </c>
      <c r="B84" t="s">
        <v>111</v>
      </c>
      <c r="C84" t="s">
        <v>112</v>
      </c>
      <c r="D84" s="2">
        <v>550.79</v>
      </c>
      <c r="E84" s="1">
        <v>43533</v>
      </c>
    </row>
    <row r="85" spans="1:5" x14ac:dyDescent="0.3">
      <c r="A85" s="9">
        <v>84</v>
      </c>
      <c r="B85" t="s">
        <v>113</v>
      </c>
      <c r="C85" t="s">
        <v>114</v>
      </c>
      <c r="D85" s="2">
        <v>676.22</v>
      </c>
      <c r="E85" s="1">
        <v>43531</v>
      </c>
    </row>
    <row r="86" spans="1:5" x14ac:dyDescent="0.3">
      <c r="A86" s="9">
        <v>85</v>
      </c>
      <c r="B86" t="s">
        <v>115</v>
      </c>
      <c r="C86" t="s">
        <v>116</v>
      </c>
      <c r="D86" s="2">
        <v>1302.81</v>
      </c>
      <c r="E86" s="1">
        <v>43536</v>
      </c>
    </row>
    <row r="87" spans="1:5" x14ac:dyDescent="0.3">
      <c r="A87" s="9">
        <v>86</v>
      </c>
      <c r="B87" t="s">
        <v>117</v>
      </c>
      <c r="C87" t="s">
        <v>110</v>
      </c>
      <c r="D87" s="2">
        <v>509.24</v>
      </c>
      <c r="E87" s="1">
        <v>43546</v>
      </c>
    </row>
    <row r="88" spans="1:5" x14ac:dyDescent="0.3">
      <c r="A88" s="9">
        <v>87</v>
      </c>
      <c r="B88" t="s">
        <v>118</v>
      </c>
      <c r="C88" t="s">
        <v>119</v>
      </c>
      <c r="D88" s="2">
        <v>1278.57</v>
      </c>
      <c r="E88" s="1">
        <v>43547</v>
      </c>
    </row>
    <row r="89" spans="1:5" x14ac:dyDescent="0.3">
      <c r="A89" s="9">
        <v>88</v>
      </c>
      <c r="B89" t="s">
        <v>120</v>
      </c>
      <c r="C89" t="s">
        <v>121</v>
      </c>
      <c r="D89" s="2">
        <v>765.3</v>
      </c>
      <c r="E89" s="1">
        <v>43540</v>
      </c>
    </row>
    <row r="90" spans="1:5" x14ac:dyDescent="0.3">
      <c r="A90" s="9">
        <v>89</v>
      </c>
      <c r="B90" t="s">
        <v>122</v>
      </c>
      <c r="C90" t="s">
        <v>108</v>
      </c>
      <c r="D90" s="2">
        <v>1151.9000000000001</v>
      </c>
      <c r="E90" s="1">
        <v>43536</v>
      </c>
    </row>
    <row r="91" spans="1:5" x14ac:dyDescent="0.3">
      <c r="A91" s="9">
        <v>90</v>
      </c>
      <c r="B91" t="s">
        <v>123</v>
      </c>
      <c r="C91" t="s">
        <v>121</v>
      </c>
      <c r="D91" s="2">
        <v>222.16</v>
      </c>
      <c r="E91" s="1">
        <v>43536</v>
      </c>
    </row>
    <row r="92" spans="1:5" x14ac:dyDescent="0.3">
      <c r="A92" s="9">
        <v>91</v>
      </c>
      <c r="B92" t="s">
        <v>124</v>
      </c>
      <c r="C92" t="s">
        <v>125</v>
      </c>
      <c r="D92" s="2">
        <v>414.04</v>
      </c>
      <c r="E92" s="1">
        <v>43552</v>
      </c>
    </row>
    <row r="93" spans="1:5" x14ac:dyDescent="0.3">
      <c r="A93" s="9">
        <v>92</v>
      </c>
      <c r="B93" t="s">
        <v>126</v>
      </c>
      <c r="C93" t="s">
        <v>127</v>
      </c>
      <c r="D93" s="2">
        <v>209.48</v>
      </c>
      <c r="E93" s="1">
        <v>43536</v>
      </c>
    </row>
    <row r="94" spans="1:5" x14ac:dyDescent="0.3">
      <c r="A94" s="9">
        <v>93</v>
      </c>
      <c r="B94" t="s">
        <v>128</v>
      </c>
      <c r="C94" t="s">
        <v>129</v>
      </c>
      <c r="D94" s="2">
        <v>203.7</v>
      </c>
      <c r="E94" s="1">
        <v>43547</v>
      </c>
    </row>
    <row r="95" spans="1:5" x14ac:dyDescent="0.3">
      <c r="A95" s="9">
        <v>94</v>
      </c>
      <c r="B95" t="s">
        <v>130</v>
      </c>
      <c r="C95" t="s">
        <v>114</v>
      </c>
      <c r="D95" s="2">
        <v>340.63</v>
      </c>
      <c r="E95" s="1">
        <v>43547</v>
      </c>
    </row>
    <row r="96" spans="1:5" x14ac:dyDescent="0.3">
      <c r="A96" s="9">
        <v>95</v>
      </c>
      <c r="B96" t="s">
        <v>131</v>
      </c>
      <c r="C96" t="s">
        <v>112</v>
      </c>
      <c r="D96" s="2">
        <v>414.61</v>
      </c>
      <c r="E96" s="1">
        <v>43533</v>
      </c>
    </row>
    <row r="97" spans="1:5" x14ac:dyDescent="0.3">
      <c r="A97" s="9">
        <v>96</v>
      </c>
      <c r="B97" t="s">
        <v>132</v>
      </c>
      <c r="C97" t="s">
        <v>127</v>
      </c>
      <c r="D97" s="2">
        <v>1188.03</v>
      </c>
      <c r="E97" s="1">
        <v>43538</v>
      </c>
    </row>
    <row r="98" spans="1:5" x14ac:dyDescent="0.3">
      <c r="A98" s="9">
        <v>97</v>
      </c>
      <c r="B98" t="s">
        <v>133</v>
      </c>
      <c r="C98" t="s">
        <v>134</v>
      </c>
      <c r="D98" s="2">
        <v>1667.18</v>
      </c>
      <c r="E98" s="1">
        <v>43550</v>
      </c>
    </row>
    <row r="99" spans="1:5" x14ac:dyDescent="0.3">
      <c r="A99" s="9">
        <v>98</v>
      </c>
      <c r="B99" t="s">
        <v>135</v>
      </c>
      <c r="C99" t="s">
        <v>114</v>
      </c>
      <c r="D99" s="2">
        <v>766.58</v>
      </c>
      <c r="E99" s="1">
        <v>43529</v>
      </c>
    </row>
    <row r="100" spans="1:5" x14ac:dyDescent="0.3">
      <c r="A100" s="9">
        <v>99</v>
      </c>
      <c r="B100" t="s">
        <v>136</v>
      </c>
      <c r="C100" t="s">
        <v>137</v>
      </c>
      <c r="D100" s="2">
        <v>1526.19</v>
      </c>
      <c r="E100" s="1">
        <v>43546</v>
      </c>
    </row>
    <row r="101" spans="1:5" x14ac:dyDescent="0.3">
      <c r="A101" s="9">
        <v>100</v>
      </c>
      <c r="B101" t="s">
        <v>138</v>
      </c>
      <c r="C101" t="s">
        <v>139</v>
      </c>
      <c r="D101" s="2">
        <v>988.34</v>
      </c>
      <c r="E101" s="1">
        <v>43538</v>
      </c>
    </row>
    <row r="102" spans="1:5" x14ac:dyDescent="0.3">
      <c r="A102" s="9">
        <v>101</v>
      </c>
      <c r="B102" t="s">
        <v>140</v>
      </c>
      <c r="C102" t="s">
        <v>141</v>
      </c>
      <c r="D102" s="2">
        <v>17930.48</v>
      </c>
      <c r="E102" s="1">
        <v>43545</v>
      </c>
    </row>
    <row r="103" spans="1:5" x14ac:dyDescent="0.3">
      <c r="A103" s="9">
        <v>102</v>
      </c>
      <c r="B103" t="s">
        <v>142</v>
      </c>
      <c r="C103" t="s">
        <v>137</v>
      </c>
      <c r="D103" s="2">
        <v>-3066.19</v>
      </c>
      <c r="E103" s="1">
        <v>43526</v>
      </c>
    </row>
    <row r="104" spans="1:5" x14ac:dyDescent="0.3">
      <c r="A104" s="9">
        <v>103</v>
      </c>
      <c r="B104" t="s">
        <v>143</v>
      </c>
      <c r="C104" t="s">
        <v>110</v>
      </c>
      <c r="D104" s="2">
        <v>624.13</v>
      </c>
      <c r="E104" s="1">
        <v>43527</v>
      </c>
    </row>
    <row r="105" spans="1:5" x14ac:dyDescent="0.3">
      <c r="A105" s="9">
        <v>104</v>
      </c>
      <c r="B105" t="s">
        <v>144</v>
      </c>
      <c r="C105" t="s">
        <v>112</v>
      </c>
      <c r="D105" s="2">
        <v>957.12</v>
      </c>
      <c r="E105" s="1">
        <v>43536</v>
      </c>
    </row>
    <row r="106" spans="1:5" x14ac:dyDescent="0.3">
      <c r="A106" s="9">
        <v>105</v>
      </c>
      <c r="B106" t="s">
        <v>145</v>
      </c>
      <c r="C106" t="s">
        <v>114</v>
      </c>
      <c r="D106" s="2">
        <v>972.07</v>
      </c>
      <c r="E106" s="1">
        <v>43528</v>
      </c>
    </row>
    <row r="107" spans="1:5" x14ac:dyDescent="0.3">
      <c r="A107" s="9">
        <v>106</v>
      </c>
      <c r="B107" t="s">
        <v>146</v>
      </c>
      <c r="C107" t="s">
        <v>116</v>
      </c>
      <c r="D107" s="2">
        <v>1302.81</v>
      </c>
      <c r="E107" s="1">
        <v>43537</v>
      </c>
    </row>
    <row r="108" spans="1:5" x14ac:dyDescent="0.3">
      <c r="A108" s="9">
        <v>107</v>
      </c>
      <c r="B108" t="s">
        <v>147</v>
      </c>
      <c r="C108" t="s">
        <v>110</v>
      </c>
      <c r="D108" s="2">
        <v>497.12</v>
      </c>
      <c r="E108" s="1">
        <v>43531</v>
      </c>
    </row>
    <row r="109" spans="1:5" x14ac:dyDescent="0.3">
      <c r="A109" s="9">
        <v>108</v>
      </c>
      <c r="B109" t="s">
        <v>148</v>
      </c>
      <c r="C109" t="s">
        <v>119</v>
      </c>
      <c r="D109" s="2">
        <v>1372.7</v>
      </c>
      <c r="E109" s="1">
        <v>43553</v>
      </c>
    </row>
    <row r="110" spans="1:5" x14ac:dyDescent="0.3">
      <c r="A110" s="9">
        <v>109</v>
      </c>
      <c r="B110" t="s">
        <v>149</v>
      </c>
      <c r="C110" t="s">
        <v>121</v>
      </c>
      <c r="D110" s="2">
        <v>609.34</v>
      </c>
      <c r="E110" s="1">
        <v>43534</v>
      </c>
    </row>
    <row r="111" spans="1:5" x14ac:dyDescent="0.3">
      <c r="A111" s="9">
        <v>110</v>
      </c>
      <c r="B111" t="s">
        <v>150</v>
      </c>
      <c r="C111" t="s">
        <v>108</v>
      </c>
      <c r="D111" s="2">
        <v>1189.06</v>
      </c>
      <c r="E111" s="1">
        <v>43545</v>
      </c>
    </row>
    <row r="112" spans="1:5" x14ac:dyDescent="0.3">
      <c r="A112" s="9">
        <v>111</v>
      </c>
      <c r="B112" t="s">
        <v>151</v>
      </c>
      <c r="C112" t="s">
        <v>121</v>
      </c>
      <c r="D112" s="2">
        <v>188.4</v>
      </c>
      <c r="E112" s="1">
        <v>43550</v>
      </c>
    </row>
    <row r="113" spans="1:5" x14ac:dyDescent="0.3">
      <c r="A113" s="9">
        <v>112</v>
      </c>
      <c r="B113" t="s">
        <v>152</v>
      </c>
      <c r="C113" t="s">
        <v>125</v>
      </c>
      <c r="D113" s="2">
        <v>397.61</v>
      </c>
      <c r="E113" s="1">
        <v>43526</v>
      </c>
    </row>
    <row r="114" spans="1:5" x14ac:dyDescent="0.3">
      <c r="A114" s="9">
        <v>113</v>
      </c>
      <c r="B114" t="s">
        <v>153</v>
      </c>
      <c r="C114" t="s">
        <v>127</v>
      </c>
      <c r="D114" s="2">
        <v>356.12</v>
      </c>
      <c r="E114" s="1">
        <v>43548</v>
      </c>
    </row>
    <row r="115" spans="1:5" x14ac:dyDescent="0.3">
      <c r="A115" s="9">
        <v>114</v>
      </c>
      <c r="B115" t="s">
        <v>154</v>
      </c>
      <c r="C115" t="s">
        <v>129</v>
      </c>
      <c r="D115" s="2">
        <v>230.32</v>
      </c>
      <c r="E115" s="1">
        <v>43548</v>
      </c>
    </row>
    <row r="116" spans="1:5" x14ac:dyDescent="0.3">
      <c r="A116" s="9">
        <v>115</v>
      </c>
      <c r="B116" t="s">
        <v>155</v>
      </c>
      <c r="C116" t="s">
        <v>114</v>
      </c>
      <c r="D116" s="2">
        <v>289.54000000000002</v>
      </c>
      <c r="E116" s="1">
        <v>43545</v>
      </c>
    </row>
    <row r="117" spans="1:5" x14ac:dyDescent="0.3">
      <c r="A117" s="9">
        <v>116</v>
      </c>
      <c r="B117" t="s">
        <v>156</v>
      </c>
      <c r="C117" t="s">
        <v>112</v>
      </c>
      <c r="D117" s="2">
        <v>365.68</v>
      </c>
      <c r="E117" s="1">
        <v>43530</v>
      </c>
    </row>
    <row r="118" spans="1:5" x14ac:dyDescent="0.3">
      <c r="A118" s="9">
        <v>117</v>
      </c>
      <c r="B118" t="s">
        <v>157</v>
      </c>
      <c r="C118" t="s">
        <v>127</v>
      </c>
      <c r="D118" s="2">
        <v>1400.91</v>
      </c>
      <c r="E118" s="1">
        <v>43554</v>
      </c>
    </row>
    <row r="119" spans="1:5" x14ac:dyDescent="0.3">
      <c r="A119" s="9">
        <v>118</v>
      </c>
      <c r="B119" t="s">
        <v>158</v>
      </c>
      <c r="C119" t="s">
        <v>134</v>
      </c>
      <c r="D119" s="2">
        <v>2179.15</v>
      </c>
      <c r="E119" s="1">
        <v>43530</v>
      </c>
    </row>
    <row r="120" spans="1:5" x14ac:dyDescent="0.3">
      <c r="A120" s="9">
        <v>119</v>
      </c>
      <c r="B120" t="s">
        <v>159</v>
      </c>
      <c r="C120" t="s">
        <v>114</v>
      </c>
      <c r="D120" s="2">
        <v>519.57000000000005</v>
      </c>
      <c r="E120" s="1">
        <v>43554</v>
      </c>
    </row>
    <row r="121" spans="1:5" x14ac:dyDescent="0.3">
      <c r="A121" s="9">
        <v>120</v>
      </c>
      <c r="B121" t="s">
        <v>160</v>
      </c>
      <c r="C121" t="s">
        <v>137</v>
      </c>
      <c r="D121" s="2">
        <v>2723.46</v>
      </c>
      <c r="E121" s="1">
        <v>43546</v>
      </c>
    </row>
    <row r="122" spans="1:5" x14ac:dyDescent="0.3">
      <c r="A122" s="9">
        <v>121</v>
      </c>
      <c r="B122" t="s">
        <v>161</v>
      </c>
      <c r="C122" t="s">
        <v>139</v>
      </c>
      <c r="D122" s="2">
        <v>1286.71</v>
      </c>
      <c r="E122" s="1">
        <v>43552</v>
      </c>
    </row>
    <row r="123" spans="1:5" x14ac:dyDescent="0.3">
      <c r="A123" s="9">
        <v>122</v>
      </c>
      <c r="B123" t="s">
        <v>162</v>
      </c>
      <c r="C123" t="s">
        <v>38</v>
      </c>
      <c r="D123" s="2">
        <v>4675.55</v>
      </c>
      <c r="E123" s="1">
        <v>43524</v>
      </c>
    </row>
    <row r="124" spans="1:5" x14ac:dyDescent="0.3">
      <c r="A124" s="9">
        <v>123</v>
      </c>
      <c r="B124" t="s">
        <v>163</v>
      </c>
      <c r="C124" t="s">
        <v>9</v>
      </c>
      <c r="D124" s="2">
        <v>609.47</v>
      </c>
      <c r="E124" s="1">
        <v>43537</v>
      </c>
    </row>
    <row r="125" spans="1:5" x14ac:dyDescent="0.3">
      <c r="A125" s="9">
        <v>124</v>
      </c>
      <c r="B125" t="s">
        <v>164</v>
      </c>
      <c r="C125" t="s">
        <v>47</v>
      </c>
      <c r="D125" s="2">
        <v>323.19</v>
      </c>
      <c r="E125" s="1">
        <v>43547</v>
      </c>
    </row>
    <row r="126" spans="1:5" x14ac:dyDescent="0.3">
      <c r="A126" s="9">
        <v>125</v>
      </c>
      <c r="B126" t="s">
        <v>165</v>
      </c>
      <c r="C126" t="s">
        <v>35</v>
      </c>
      <c r="D126" s="2">
        <v>836.65</v>
      </c>
      <c r="E126" s="1">
        <v>43551</v>
      </c>
    </row>
    <row r="127" spans="1:5" x14ac:dyDescent="0.3">
      <c r="A127" s="9">
        <v>126</v>
      </c>
      <c r="B127" t="s">
        <v>166</v>
      </c>
      <c r="C127" t="s">
        <v>63</v>
      </c>
      <c r="D127" s="2">
        <v>85.29</v>
      </c>
      <c r="E127" s="1">
        <v>43538</v>
      </c>
    </row>
    <row r="128" spans="1:5" x14ac:dyDescent="0.3">
      <c r="A128" s="9">
        <v>127</v>
      </c>
      <c r="B128" t="s">
        <v>167</v>
      </c>
      <c r="C128" t="s">
        <v>65</v>
      </c>
      <c r="D128" s="2">
        <v>2793.6</v>
      </c>
      <c r="E128" s="1">
        <v>43534</v>
      </c>
    </row>
    <row r="129" spans="1:5" x14ac:dyDescent="0.3">
      <c r="A129" s="9">
        <v>128</v>
      </c>
      <c r="B129" t="s">
        <v>168</v>
      </c>
      <c r="C129" t="s">
        <v>14</v>
      </c>
      <c r="D129" s="2">
        <v>534.32000000000005</v>
      </c>
      <c r="E129" s="1">
        <v>43541</v>
      </c>
    </row>
    <row r="130" spans="1:5" x14ac:dyDescent="0.3">
      <c r="A130" s="9">
        <v>129</v>
      </c>
      <c r="B130" t="s">
        <v>169</v>
      </c>
      <c r="C130" t="s">
        <v>68</v>
      </c>
      <c r="D130" s="2">
        <v>89.9</v>
      </c>
      <c r="E130" s="1">
        <v>43528</v>
      </c>
    </row>
    <row r="131" spans="1:5" x14ac:dyDescent="0.3">
      <c r="A131" s="9">
        <v>130</v>
      </c>
      <c r="B131" t="s">
        <v>170</v>
      </c>
      <c r="C131" t="s">
        <v>40</v>
      </c>
      <c r="D131" s="2">
        <v>155.94</v>
      </c>
      <c r="E131" s="1">
        <v>43537</v>
      </c>
    </row>
    <row r="132" spans="1:5" x14ac:dyDescent="0.3">
      <c r="A132" s="9">
        <v>131</v>
      </c>
      <c r="B132" t="s">
        <v>171</v>
      </c>
      <c r="C132" t="s">
        <v>71</v>
      </c>
      <c r="D132" s="2">
        <v>738.72</v>
      </c>
      <c r="E132" s="1">
        <v>43538</v>
      </c>
    </row>
    <row r="133" spans="1:5" x14ac:dyDescent="0.3">
      <c r="A133" s="9">
        <v>132</v>
      </c>
      <c r="B133" t="s">
        <v>172</v>
      </c>
      <c r="C133" t="s">
        <v>71</v>
      </c>
      <c r="D133" s="2">
        <v>1522.54</v>
      </c>
      <c r="E133" s="1">
        <v>43533</v>
      </c>
    </row>
    <row r="134" spans="1:5" x14ac:dyDescent="0.3">
      <c r="A134" s="9">
        <v>133</v>
      </c>
      <c r="B134" t="s">
        <v>173</v>
      </c>
      <c r="C134" t="s">
        <v>35</v>
      </c>
      <c r="D134" s="2">
        <v>2188.42</v>
      </c>
      <c r="E134" s="1">
        <v>43532</v>
      </c>
    </row>
    <row r="135" spans="1:5" x14ac:dyDescent="0.3">
      <c r="A135" s="9">
        <v>134</v>
      </c>
      <c r="B135" t="s">
        <v>174</v>
      </c>
      <c r="C135" t="s">
        <v>17</v>
      </c>
      <c r="D135" s="2">
        <v>1569.26</v>
      </c>
      <c r="E135" s="1">
        <v>43549</v>
      </c>
    </row>
    <row r="136" spans="1:5" x14ac:dyDescent="0.3">
      <c r="A136" s="9">
        <v>135</v>
      </c>
      <c r="B136" t="s">
        <v>175</v>
      </c>
      <c r="C136" t="s">
        <v>38</v>
      </c>
      <c r="D136" s="2">
        <v>1044.96</v>
      </c>
      <c r="E136" s="1">
        <v>43549</v>
      </c>
    </row>
    <row r="137" spans="1:5" x14ac:dyDescent="0.3">
      <c r="A137" s="9">
        <v>136</v>
      </c>
      <c r="B137" t="s">
        <v>176</v>
      </c>
      <c r="C137" t="s">
        <v>43</v>
      </c>
      <c r="D137" s="2">
        <v>64.010000000000005</v>
      </c>
      <c r="E137" s="1">
        <v>43541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152B-5CE6-4B11-B2E0-2509E17B10A2}">
  <dimension ref="A1:E137"/>
  <sheetViews>
    <sheetView workbookViewId="0">
      <selection activeCell="C10" sqref="C10"/>
    </sheetView>
  </sheetViews>
  <sheetFormatPr defaultRowHeight="14.4" x14ac:dyDescent="0.3"/>
  <cols>
    <col min="1" max="1" width="11.77734375" bestFit="1" customWidth="1"/>
    <col min="2" max="2" width="11.88671875" bestFit="1" customWidth="1"/>
    <col min="3" max="3" width="17.33203125" bestFit="1" customWidth="1"/>
    <col min="4" max="4" width="13.6640625" bestFit="1" customWidth="1"/>
  </cols>
  <sheetData>
    <row r="1" spans="1:5" x14ac:dyDescent="0.3">
      <c r="A1" s="6" t="s">
        <v>2</v>
      </c>
      <c r="B1" s="6" t="s">
        <v>3</v>
      </c>
      <c r="C1" s="6" t="s">
        <v>0</v>
      </c>
      <c r="D1" s="6" t="s">
        <v>1</v>
      </c>
      <c r="E1" s="11" t="s">
        <v>208</v>
      </c>
    </row>
    <row r="2" spans="1:5" x14ac:dyDescent="0.3">
      <c r="A2" t="s">
        <v>4</v>
      </c>
      <c r="B2" t="s">
        <v>5</v>
      </c>
      <c r="C2" s="2">
        <v>840.89</v>
      </c>
      <c r="D2" s="1">
        <v>43454</v>
      </c>
      <c r="E2" s="10" t="str">
        <f t="shared" ref="E2:E33" si="0">IF(AND(A3=A2,B3=B2),"Y","N")</f>
        <v>N</v>
      </c>
    </row>
    <row r="3" spans="1:5" x14ac:dyDescent="0.3">
      <c r="A3" t="s">
        <v>6</v>
      </c>
      <c r="B3" t="s">
        <v>7</v>
      </c>
      <c r="C3" s="2">
        <v>9923.58</v>
      </c>
      <c r="D3" s="1">
        <v>43463</v>
      </c>
      <c r="E3" s="10" t="str">
        <f t="shared" si="0"/>
        <v>N</v>
      </c>
    </row>
    <row r="4" spans="1:5" x14ac:dyDescent="0.3">
      <c r="A4" t="s">
        <v>8</v>
      </c>
      <c r="B4" t="s">
        <v>9</v>
      </c>
      <c r="C4" s="2">
        <v>8432.7900000000009</v>
      </c>
      <c r="D4" s="1">
        <v>43440</v>
      </c>
      <c r="E4" s="10" t="str">
        <f t="shared" si="0"/>
        <v>N</v>
      </c>
    </row>
    <row r="5" spans="1:5" x14ac:dyDescent="0.3">
      <c r="A5" t="s">
        <v>10</v>
      </c>
      <c r="B5" t="s">
        <v>5</v>
      </c>
      <c r="C5" s="2">
        <v>9595.5400000000009</v>
      </c>
      <c r="D5" s="1">
        <v>43417</v>
      </c>
      <c r="E5" s="10" t="str">
        <f t="shared" si="0"/>
        <v>N</v>
      </c>
    </row>
    <row r="6" spans="1:5" x14ac:dyDescent="0.3">
      <c r="A6" t="s">
        <v>11</v>
      </c>
      <c r="B6" t="s">
        <v>12</v>
      </c>
      <c r="C6" s="2">
        <v>11163.61</v>
      </c>
      <c r="D6" s="1">
        <v>43411</v>
      </c>
      <c r="E6" s="10" t="str">
        <f t="shared" si="0"/>
        <v>N</v>
      </c>
    </row>
    <row r="7" spans="1:5" x14ac:dyDescent="0.3">
      <c r="A7" t="s">
        <v>13</v>
      </c>
      <c r="B7" t="s">
        <v>14</v>
      </c>
      <c r="C7" s="2">
        <v>10091.84</v>
      </c>
      <c r="D7" s="1">
        <v>43428</v>
      </c>
      <c r="E7" s="10" t="str">
        <f t="shared" si="0"/>
        <v>N</v>
      </c>
    </row>
    <row r="8" spans="1:5" x14ac:dyDescent="0.3">
      <c r="A8" t="s">
        <v>15</v>
      </c>
      <c r="B8" t="s">
        <v>9</v>
      </c>
      <c r="C8" s="2">
        <v>4567.68</v>
      </c>
      <c r="D8" s="1">
        <v>43417</v>
      </c>
      <c r="E8" s="10" t="str">
        <f t="shared" si="0"/>
        <v>N</v>
      </c>
    </row>
    <row r="9" spans="1:5" x14ac:dyDescent="0.3">
      <c r="A9" t="s">
        <v>16</v>
      </c>
      <c r="B9" t="s">
        <v>17</v>
      </c>
      <c r="C9" s="2">
        <v>320.88</v>
      </c>
      <c r="D9" s="1">
        <v>43437</v>
      </c>
      <c r="E9" s="10" t="str">
        <f t="shared" si="0"/>
        <v>N</v>
      </c>
    </row>
    <row r="10" spans="1:5" x14ac:dyDescent="0.3">
      <c r="A10" t="s">
        <v>18</v>
      </c>
      <c r="B10" t="s">
        <v>9</v>
      </c>
      <c r="C10" s="2">
        <v>432</v>
      </c>
      <c r="D10" s="1">
        <v>43412</v>
      </c>
      <c r="E10" s="10" t="str">
        <f t="shared" si="0"/>
        <v>N</v>
      </c>
    </row>
    <row r="11" spans="1:5" x14ac:dyDescent="0.3">
      <c r="A11" t="s">
        <v>19</v>
      </c>
      <c r="B11" t="s">
        <v>14</v>
      </c>
      <c r="C11" s="2">
        <v>29.31</v>
      </c>
      <c r="D11" s="1">
        <v>43460</v>
      </c>
      <c r="E11" s="10" t="str">
        <f t="shared" si="0"/>
        <v>N</v>
      </c>
    </row>
    <row r="12" spans="1:5" x14ac:dyDescent="0.3">
      <c r="A12" t="s">
        <v>20</v>
      </c>
      <c r="B12" t="s">
        <v>21</v>
      </c>
      <c r="C12" s="2">
        <v>1837.91</v>
      </c>
      <c r="D12" s="1">
        <v>43467</v>
      </c>
      <c r="E12" s="10" t="str">
        <f t="shared" si="0"/>
        <v>N</v>
      </c>
    </row>
    <row r="13" spans="1:5" x14ac:dyDescent="0.3">
      <c r="A13" t="s">
        <v>22</v>
      </c>
      <c r="B13" t="s">
        <v>23</v>
      </c>
      <c r="C13" s="2">
        <v>212.52</v>
      </c>
      <c r="D13" s="1">
        <v>43489</v>
      </c>
      <c r="E13" s="10" t="str">
        <f t="shared" si="0"/>
        <v>N</v>
      </c>
    </row>
    <row r="14" spans="1:5" x14ac:dyDescent="0.3">
      <c r="A14" t="s">
        <v>24</v>
      </c>
      <c r="B14" t="s">
        <v>25</v>
      </c>
      <c r="C14" s="2">
        <v>-4037.04</v>
      </c>
      <c r="D14" s="1">
        <v>43480</v>
      </c>
      <c r="E14" s="10" t="str">
        <f t="shared" si="0"/>
        <v>N</v>
      </c>
    </row>
    <row r="15" spans="1:5" x14ac:dyDescent="0.3">
      <c r="A15" t="s">
        <v>26</v>
      </c>
      <c r="B15" t="s">
        <v>23</v>
      </c>
      <c r="C15" s="2">
        <v>5837.4</v>
      </c>
      <c r="D15" s="1">
        <v>43477</v>
      </c>
      <c r="E15" s="10" t="str">
        <f t="shared" si="0"/>
        <v>N</v>
      </c>
    </row>
    <row r="16" spans="1:5" x14ac:dyDescent="0.3">
      <c r="A16" t="s">
        <v>27</v>
      </c>
      <c r="B16" t="s">
        <v>9</v>
      </c>
      <c r="C16" s="2">
        <v>1218</v>
      </c>
      <c r="D16" s="1">
        <v>43471</v>
      </c>
      <c r="E16" s="10" t="str">
        <f t="shared" si="0"/>
        <v>N</v>
      </c>
    </row>
    <row r="17" spans="1:5" x14ac:dyDescent="0.3">
      <c r="A17" t="s">
        <v>28</v>
      </c>
      <c r="B17" t="s">
        <v>29</v>
      </c>
      <c r="C17" s="2">
        <v>1065.72</v>
      </c>
      <c r="D17" s="1">
        <v>43478</v>
      </c>
      <c r="E17" s="10" t="str">
        <f t="shared" si="0"/>
        <v>N</v>
      </c>
    </row>
    <row r="18" spans="1:5" x14ac:dyDescent="0.3">
      <c r="A18" t="s">
        <v>30</v>
      </c>
      <c r="B18" t="s">
        <v>31</v>
      </c>
      <c r="C18" s="2">
        <v>2077.8000000000002</v>
      </c>
      <c r="D18" s="1">
        <v>43475</v>
      </c>
      <c r="E18" s="10" t="str">
        <f t="shared" si="0"/>
        <v>N</v>
      </c>
    </row>
    <row r="19" spans="1:5" x14ac:dyDescent="0.3">
      <c r="A19" t="s">
        <v>32</v>
      </c>
      <c r="B19" t="s">
        <v>33</v>
      </c>
      <c r="C19" s="2">
        <v>1405.95</v>
      </c>
      <c r="D19" s="1">
        <v>43474</v>
      </c>
      <c r="E19" s="10" t="str">
        <f t="shared" si="0"/>
        <v>N</v>
      </c>
    </row>
    <row r="20" spans="1:5" x14ac:dyDescent="0.3">
      <c r="A20" t="s">
        <v>34</v>
      </c>
      <c r="B20" t="s">
        <v>35</v>
      </c>
      <c r="C20" s="2">
        <v>1527.59</v>
      </c>
      <c r="D20" s="1">
        <v>43491</v>
      </c>
      <c r="E20" s="10" t="str">
        <f t="shared" si="0"/>
        <v>N</v>
      </c>
    </row>
    <row r="21" spans="1:5" x14ac:dyDescent="0.3">
      <c r="A21" t="s">
        <v>36</v>
      </c>
      <c r="B21" t="s">
        <v>12</v>
      </c>
      <c r="C21" s="2">
        <v>4470.25</v>
      </c>
      <c r="D21" s="1">
        <v>43472</v>
      </c>
      <c r="E21" s="10" t="str">
        <f t="shared" si="0"/>
        <v>N</v>
      </c>
    </row>
    <row r="22" spans="1:5" x14ac:dyDescent="0.3">
      <c r="A22" t="s">
        <v>37</v>
      </c>
      <c r="B22" t="s">
        <v>38</v>
      </c>
      <c r="C22" s="2">
        <v>16300.28</v>
      </c>
      <c r="D22" s="1">
        <v>43482</v>
      </c>
      <c r="E22" s="10" t="str">
        <f t="shared" si="0"/>
        <v>N</v>
      </c>
    </row>
    <row r="23" spans="1:5" x14ac:dyDescent="0.3">
      <c r="A23" t="s">
        <v>39</v>
      </c>
      <c r="B23" t="s">
        <v>40</v>
      </c>
      <c r="C23" s="2">
        <v>3984.45</v>
      </c>
      <c r="D23" s="1">
        <v>43494</v>
      </c>
      <c r="E23" s="10" t="str">
        <f t="shared" si="0"/>
        <v>N</v>
      </c>
    </row>
    <row r="24" spans="1:5" x14ac:dyDescent="0.3">
      <c r="A24" t="s">
        <v>41</v>
      </c>
      <c r="B24" t="s">
        <v>35</v>
      </c>
      <c r="C24" s="2">
        <v>32857.01</v>
      </c>
      <c r="D24" s="1">
        <v>43468</v>
      </c>
      <c r="E24" s="10" t="str">
        <f t="shared" si="0"/>
        <v>N</v>
      </c>
    </row>
    <row r="25" spans="1:5" x14ac:dyDescent="0.3">
      <c r="A25" t="s">
        <v>42</v>
      </c>
      <c r="B25" t="s">
        <v>43</v>
      </c>
      <c r="C25" s="2">
        <v>323.39999999999998</v>
      </c>
      <c r="D25" s="1">
        <v>43495</v>
      </c>
      <c r="E25" s="10" t="str">
        <f t="shared" si="0"/>
        <v>N</v>
      </c>
    </row>
    <row r="26" spans="1:5" x14ac:dyDescent="0.3">
      <c r="A26" t="s">
        <v>44</v>
      </c>
      <c r="B26" t="s">
        <v>21</v>
      </c>
      <c r="C26" s="2">
        <v>986.58</v>
      </c>
      <c r="D26" s="1">
        <v>43489</v>
      </c>
      <c r="E26" s="10" t="str">
        <f t="shared" si="0"/>
        <v>N</v>
      </c>
    </row>
    <row r="27" spans="1:5" x14ac:dyDescent="0.3">
      <c r="A27" t="s">
        <v>45</v>
      </c>
      <c r="B27" t="s">
        <v>5</v>
      </c>
      <c r="C27" s="2">
        <v>1260.1400000000001</v>
      </c>
      <c r="D27" s="1">
        <v>43479</v>
      </c>
      <c r="E27" s="10" t="str">
        <f t="shared" si="0"/>
        <v>N</v>
      </c>
    </row>
    <row r="28" spans="1:5" x14ac:dyDescent="0.3">
      <c r="A28" t="s">
        <v>46</v>
      </c>
      <c r="B28" t="s">
        <v>47</v>
      </c>
      <c r="C28" s="2">
        <v>1091.44</v>
      </c>
      <c r="D28" s="1">
        <v>43477</v>
      </c>
      <c r="E28" s="10" t="str">
        <f t="shared" si="0"/>
        <v>N</v>
      </c>
    </row>
    <row r="29" spans="1:5" x14ac:dyDescent="0.3">
      <c r="A29" t="s">
        <v>48</v>
      </c>
      <c r="B29" t="s">
        <v>49</v>
      </c>
      <c r="C29" s="2">
        <v>718.63</v>
      </c>
      <c r="D29" s="1">
        <v>43469</v>
      </c>
      <c r="E29" s="10" t="str">
        <f t="shared" si="0"/>
        <v>N</v>
      </c>
    </row>
    <row r="30" spans="1:5" x14ac:dyDescent="0.3">
      <c r="A30" t="s">
        <v>50</v>
      </c>
      <c r="B30" t="s">
        <v>5</v>
      </c>
      <c r="C30" s="2">
        <v>36.119999999999997</v>
      </c>
      <c r="D30" s="1">
        <v>43467</v>
      </c>
      <c r="E30" s="10" t="str">
        <f t="shared" si="0"/>
        <v>N</v>
      </c>
    </row>
    <row r="31" spans="1:5" x14ac:dyDescent="0.3">
      <c r="A31" t="s">
        <v>51</v>
      </c>
      <c r="B31" t="s">
        <v>40</v>
      </c>
      <c r="C31" s="2">
        <v>52.53</v>
      </c>
      <c r="D31" s="1">
        <v>43494</v>
      </c>
      <c r="E31" s="10" t="str">
        <f t="shared" si="0"/>
        <v>N</v>
      </c>
    </row>
    <row r="32" spans="1:5" x14ac:dyDescent="0.3">
      <c r="A32" t="s">
        <v>52</v>
      </c>
      <c r="B32" t="s">
        <v>14</v>
      </c>
      <c r="C32" s="2">
        <v>1615.35</v>
      </c>
      <c r="D32" s="1">
        <v>43493</v>
      </c>
      <c r="E32" s="10" t="str">
        <f t="shared" si="0"/>
        <v>N</v>
      </c>
    </row>
    <row r="33" spans="1:5" x14ac:dyDescent="0.3">
      <c r="A33" t="s">
        <v>53</v>
      </c>
      <c r="B33" t="s">
        <v>49</v>
      </c>
      <c r="C33" s="2">
        <v>3338.09</v>
      </c>
      <c r="D33" s="1">
        <v>43481</v>
      </c>
      <c r="E33" s="10" t="str">
        <f t="shared" si="0"/>
        <v>N</v>
      </c>
    </row>
    <row r="34" spans="1:5" x14ac:dyDescent="0.3">
      <c r="A34" t="s">
        <v>54</v>
      </c>
      <c r="B34" t="s">
        <v>33</v>
      </c>
      <c r="C34" s="2">
        <v>101.57</v>
      </c>
      <c r="D34" s="1">
        <v>43476</v>
      </c>
      <c r="E34" s="10" t="str">
        <f t="shared" ref="E34:E65" si="1">IF(AND(A35=A34,B35=B34),"Y","N")</f>
        <v>N</v>
      </c>
    </row>
    <row r="35" spans="1:5" x14ac:dyDescent="0.3">
      <c r="A35" t="s">
        <v>55</v>
      </c>
      <c r="B35" t="s">
        <v>9</v>
      </c>
      <c r="C35" s="2">
        <v>5551.05</v>
      </c>
      <c r="D35" s="1">
        <v>43479</v>
      </c>
      <c r="E35" s="10" t="str">
        <f t="shared" si="1"/>
        <v>N</v>
      </c>
    </row>
    <row r="36" spans="1:5" x14ac:dyDescent="0.3">
      <c r="A36" t="s">
        <v>56</v>
      </c>
      <c r="B36" t="s">
        <v>40</v>
      </c>
      <c r="C36" s="2">
        <v>5446.27</v>
      </c>
      <c r="D36" s="1">
        <v>43520</v>
      </c>
      <c r="E36" s="10" t="str">
        <f t="shared" si="1"/>
        <v>N</v>
      </c>
    </row>
    <row r="37" spans="1:5" x14ac:dyDescent="0.3">
      <c r="A37" t="s">
        <v>57</v>
      </c>
      <c r="B37" t="s">
        <v>49</v>
      </c>
      <c r="C37" s="2">
        <v>10118.64</v>
      </c>
      <c r="D37" s="1">
        <v>43526</v>
      </c>
      <c r="E37" s="10" t="str">
        <f t="shared" si="1"/>
        <v>N</v>
      </c>
    </row>
    <row r="38" spans="1:5" x14ac:dyDescent="0.3">
      <c r="A38" t="s">
        <v>58</v>
      </c>
      <c r="B38" t="s">
        <v>38</v>
      </c>
      <c r="C38" s="2">
        <v>4475.74</v>
      </c>
      <c r="D38" s="1">
        <v>43496</v>
      </c>
      <c r="E38" s="10" t="str">
        <f t="shared" si="1"/>
        <v>N</v>
      </c>
    </row>
    <row r="39" spans="1:5" x14ac:dyDescent="0.3">
      <c r="A39" t="s">
        <v>59</v>
      </c>
      <c r="B39" t="s">
        <v>9</v>
      </c>
      <c r="C39" s="2">
        <v>455.39</v>
      </c>
      <c r="D39" s="1">
        <v>43520</v>
      </c>
      <c r="E39" s="10" t="str">
        <f t="shared" si="1"/>
        <v>N</v>
      </c>
    </row>
    <row r="40" spans="1:5" x14ac:dyDescent="0.3">
      <c r="A40" t="s">
        <v>60</v>
      </c>
      <c r="B40" t="s">
        <v>47</v>
      </c>
      <c r="C40" s="2">
        <v>432.54</v>
      </c>
      <c r="D40" s="1">
        <v>43508</v>
      </c>
      <c r="E40" s="10" t="str">
        <f t="shared" si="1"/>
        <v>N</v>
      </c>
    </row>
    <row r="41" spans="1:5" x14ac:dyDescent="0.3">
      <c r="A41" t="s">
        <v>61</v>
      </c>
      <c r="B41" t="s">
        <v>35</v>
      </c>
      <c r="C41" s="2">
        <v>939.47</v>
      </c>
      <c r="D41" s="1">
        <v>43522</v>
      </c>
      <c r="E41" s="10" t="str">
        <f t="shared" si="1"/>
        <v>N</v>
      </c>
    </row>
    <row r="42" spans="1:5" x14ac:dyDescent="0.3">
      <c r="A42" t="s">
        <v>62</v>
      </c>
      <c r="B42" t="s">
        <v>63</v>
      </c>
      <c r="C42" s="2">
        <v>113.18</v>
      </c>
      <c r="D42" s="1">
        <v>43499</v>
      </c>
      <c r="E42" s="10" t="str">
        <f t="shared" si="1"/>
        <v>N</v>
      </c>
    </row>
    <row r="43" spans="1:5" x14ac:dyDescent="0.3">
      <c r="A43" t="s">
        <v>64</v>
      </c>
      <c r="B43" t="s">
        <v>65</v>
      </c>
      <c r="C43" s="2">
        <v>2448</v>
      </c>
      <c r="D43" s="1">
        <v>43497</v>
      </c>
      <c r="E43" s="10" t="str">
        <f t="shared" si="1"/>
        <v>N</v>
      </c>
    </row>
    <row r="44" spans="1:5" x14ac:dyDescent="0.3">
      <c r="A44" t="s">
        <v>66</v>
      </c>
      <c r="B44" t="s">
        <v>14</v>
      </c>
      <c r="C44" s="2">
        <v>575.11</v>
      </c>
      <c r="D44" s="1">
        <v>43522</v>
      </c>
      <c r="E44" s="10" t="str">
        <f t="shared" si="1"/>
        <v>N</v>
      </c>
    </row>
    <row r="45" spans="1:5" x14ac:dyDescent="0.3">
      <c r="A45" t="s">
        <v>67</v>
      </c>
      <c r="B45" t="s">
        <v>68</v>
      </c>
      <c r="C45" s="2">
        <v>91.45</v>
      </c>
      <c r="D45" s="1">
        <v>43512</v>
      </c>
      <c r="E45" s="10" t="str">
        <f t="shared" si="1"/>
        <v>N</v>
      </c>
    </row>
    <row r="46" spans="1:5" x14ac:dyDescent="0.3">
      <c r="A46" t="s">
        <v>69</v>
      </c>
      <c r="B46" t="s">
        <v>40</v>
      </c>
      <c r="C46" s="2">
        <v>217.53</v>
      </c>
      <c r="D46" s="1">
        <v>43522</v>
      </c>
      <c r="E46" s="10" t="str">
        <f t="shared" si="1"/>
        <v>N</v>
      </c>
    </row>
    <row r="47" spans="1:5" x14ac:dyDescent="0.3">
      <c r="A47" t="s">
        <v>70</v>
      </c>
      <c r="B47" t="s">
        <v>71</v>
      </c>
      <c r="C47" s="2">
        <v>588.05999999999995</v>
      </c>
      <c r="D47" s="1">
        <v>43509</v>
      </c>
      <c r="E47" s="10" t="str">
        <f t="shared" si="1"/>
        <v>N</v>
      </c>
    </row>
    <row r="48" spans="1:5" x14ac:dyDescent="0.3">
      <c r="A48" t="s">
        <v>72</v>
      </c>
      <c r="B48" t="s">
        <v>71</v>
      </c>
      <c r="C48" s="2">
        <v>1437.48</v>
      </c>
      <c r="D48" s="1">
        <v>43507</v>
      </c>
      <c r="E48" s="10" t="str">
        <f t="shared" si="1"/>
        <v>N</v>
      </c>
    </row>
    <row r="49" spans="1:5" x14ac:dyDescent="0.3">
      <c r="A49" t="s">
        <v>73</v>
      </c>
      <c r="B49" t="s">
        <v>35</v>
      </c>
      <c r="C49" s="2">
        <v>2480.1999999999998</v>
      </c>
      <c r="D49" s="1">
        <v>43503</v>
      </c>
      <c r="E49" s="10" t="str">
        <f t="shared" si="1"/>
        <v>N</v>
      </c>
    </row>
    <row r="50" spans="1:5" x14ac:dyDescent="0.3">
      <c r="A50" t="s">
        <v>74</v>
      </c>
      <c r="B50" t="s">
        <v>17</v>
      </c>
      <c r="C50" s="2">
        <v>1236.1199999999999</v>
      </c>
      <c r="D50" s="1">
        <v>43526</v>
      </c>
      <c r="E50" s="10" t="str">
        <f t="shared" si="1"/>
        <v>N</v>
      </c>
    </row>
    <row r="51" spans="1:5" x14ac:dyDescent="0.3">
      <c r="A51" t="s">
        <v>75</v>
      </c>
      <c r="B51" t="s">
        <v>38</v>
      </c>
      <c r="C51" s="2">
        <v>1421.15</v>
      </c>
      <c r="D51" s="1">
        <v>43503</v>
      </c>
      <c r="E51" s="10" t="str">
        <f t="shared" si="1"/>
        <v>N</v>
      </c>
    </row>
    <row r="52" spans="1:5" x14ac:dyDescent="0.3">
      <c r="A52" t="s">
        <v>76</v>
      </c>
      <c r="B52" t="s">
        <v>43</v>
      </c>
      <c r="C52" s="2">
        <v>63.5</v>
      </c>
      <c r="D52" s="1">
        <v>43513</v>
      </c>
      <c r="E52" s="10" t="str">
        <f t="shared" si="1"/>
        <v>N</v>
      </c>
    </row>
    <row r="53" spans="1:5" x14ac:dyDescent="0.3">
      <c r="A53" t="s">
        <v>77</v>
      </c>
      <c r="B53" t="s">
        <v>71</v>
      </c>
      <c r="C53" s="2">
        <v>289.16000000000003</v>
      </c>
      <c r="D53" s="1">
        <v>43526</v>
      </c>
      <c r="E53" s="10" t="str">
        <f t="shared" si="1"/>
        <v>N</v>
      </c>
    </row>
    <row r="54" spans="1:5" x14ac:dyDescent="0.3">
      <c r="A54" t="s">
        <v>78</v>
      </c>
      <c r="B54" t="s">
        <v>21</v>
      </c>
      <c r="C54" s="2">
        <v>393.81</v>
      </c>
      <c r="D54" s="1">
        <v>43504</v>
      </c>
      <c r="E54" s="10" t="str">
        <f t="shared" si="1"/>
        <v>N</v>
      </c>
    </row>
    <row r="55" spans="1:5" x14ac:dyDescent="0.3">
      <c r="A55" t="s">
        <v>79</v>
      </c>
      <c r="B55" t="s">
        <v>33</v>
      </c>
      <c r="C55" s="2">
        <v>881.89</v>
      </c>
      <c r="D55" s="1">
        <v>43496</v>
      </c>
      <c r="E55" s="10" t="str">
        <f t="shared" si="1"/>
        <v>N</v>
      </c>
    </row>
    <row r="56" spans="1:5" x14ac:dyDescent="0.3">
      <c r="A56" t="s">
        <v>80</v>
      </c>
      <c r="B56" t="s">
        <v>12</v>
      </c>
      <c r="C56" s="2">
        <v>25638.37</v>
      </c>
      <c r="D56" s="1">
        <v>43502</v>
      </c>
      <c r="E56" s="10" t="str">
        <f t="shared" si="1"/>
        <v>N</v>
      </c>
    </row>
    <row r="57" spans="1:5" x14ac:dyDescent="0.3">
      <c r="A57" t="s">
        <v>81</v>
      </c>
      <c r="B57" t="s">
        <v>33</v>
      </c>
      <c r="C57" s="2">
        <v>8286.6200000000008</v>
      </c>
      <c r="D57" s="1">
        <v>43498</v>
      </c>
      <c r="E57" s="10" t="str">
        <f t="shared" si="1"/>
        <v>N</v>
      </c>
    </row>
    <row r="58" spans="1:5" x14ac:dyDescent="0.3">
      <c r="A58" t="s">
        <v>82</v>
      </c>
      <c r="B58" t="s">
        <v>49</v>
      </c>
      <c r="C58" s="2">
        <v>1436.23</v>
      </c>
      <c r="D58" s="1">
        <v>43512</v>
      </c>
      <c r="E58" s="10" t="str">
        <f t="shared" si="1"/>
        <v>N</v>
      </c>
    </row>
    <row r="59" spans="1:5" x14ac:dyDescent="0.3">
      <c r="A59" t="s">
        <v>83</v>
      </c>
      <c r="B59" t="s">
        <v>17</v>
      </c>
      <c r="C59" s="2">
        <v>490.77</v>
      </c>
      <c r="D59" s="1">
        <v>43500</v>
      </c>
      <c r="E59" s="10" t="str">
        <f t="shared" si="1"/>
        <v>N</v>
      </c>
    </row>
    <row r="60" spans="1:5" x14ac:dyDescent="0.3">
      <c r="A60" t="s">
        <v>84</v>
      </c>
      <c r="B60" t="s">
        <v>49</v>
      </c>
      <c r="C60" s="2">
        <v>4619.16</v>
      </c>
      <c r="D60" s="1">
        <v>43525</v>
      </c>
      <c r="E60" s="10" t="str">
        <f t="shared" si="1"/>
        <v>N</v>
      </c>
    </row>
    <row r="61" spans="1:5" x14ac:dyDescent="0.3">
      <c r="A61" t="s">
        <v>85</v>
      </c>
      <c r="B61" t="s">
        <v>21</v>
      </c>
      <c r="C61" s="2">
        <v>2818.38</v>
      </c>
      <c r="D61" s="1">
        <v>43523</v>
      </c>
      <c r="E61" s="10" t="str">
        <f t="shared" si="1"/>
        <v>N</v>
      </c>
    </row>
    <row r="62" spans="1:5" x14ac:dyDescent="0.3">
      <c r="A62" t="s">
        <v>86</v>
      </c>
      <c r="B62" t="s">
        <v>29</v>
      </c>
      <c r="C62" s="2">
        <v>823.45</v>
      </c>
      <c r="D62" s="1">
        <v>43508</v>
      </c>
      <c r="E62" s="10" t="str">
        <f t="shared" si="1"/>
        <v>N</v>
      </c>
    </row>
    <row r="63" spans="1:5" x14ac:dyDescent="0.3">
      <c r="A63" t="s">
        <v>87</v>
      </c>
      <c r="B63" t="s">
        <v>35</v>
      </c>
      <c r="C63" s="2">
        <v>948.43</v>
      </c>
      <c r="D63" s="1">
        <v>43526</v>
      </c>
      <c r="E63" s="10" t="str">
        <f t="shared" si="1"/>
        <v>N</v>
      </c>
    </row>
    <row r="64" spans="1:5" x14ac:dyDescent="0.3">
      <c r="A64" t="s">
        <v>88</v>
      </c>
      <c r="B64" t="s">
        <v>63</v>
      </c>
      <c r="C64" s="2">
        <v>654.37</v>
      </c>
      <c r="D64" s="1">
        <v>43519</v>
      </c>
      <c r="E64" s="10" t="str">
        <f t="shared" si="1"/>
        <v>N</v>
      </c>
    </row>
    <row r="65" spans="1:5" x14ac:dyDescent="0.3">
      <c r="A65" t="s">
        <v>89</v>
      </c>
      <c r="B65" t="s">
        <v>49</v>
      </c>
      <c r="C65" s="2">
        <v>3506.24</v>
      </c>
      <c r="D65" s="1">
        <v>43525</v>
      </c>
      <c r="E65" s="10" t="str">
        <f t="shared" si="1"/>
        <v>N</v>
      </c>
    </row>
    <row r="66" spans="1:5" x14ac:dyDescent="0.3">
      <c r="A66" t="s">
        <v>90</v>
      </c>
      <c r="B66" t="s">
        <v>91</v>
      </c>
      <c r="C66" s="2">
        <v>176.03</v>
      </c>
      <c r="D66" s="1">
        <v>43544</v>
      </c>
      <c r="E66" s="10" t="str">
        <f t="shared" ref="E66:E97" si="2">IF(AND(A67=A66,B67=B66),"Y","N")</f>
        <v>N</v>
      </c>
    </row>
    <row r="67" spans="1:5" x14ac:dyDescent="0.3">
      <c r="A67" t="s">
        <v>92</v>
      </c>
      <c r="B67" t="s">
        <v>47</v>
      </c>
      <c r="C67" s="2">
        <v>18306.82</v>
      </c>
      <c r="D67" s="1">
        <v>43551</v>
      </c>
      <c r="E67" s="10" t="str">
        <f t="shared" si="2"/>
        <v>N</v>
      </c>
    </row>
    <row r="68" spans="1:5" x14ac:dyDescent="0.3">
      <c r="A68" t="s">
        <v>93</v>
      </c>
      <c r="B68" t="s">
        <v>71</v>
      </c>
      <c r="C68" s="2">
        <v>81744.77</v>
      </c>
      <c r="D68" s="1">
        <v>43534</v>
      </c>
      <c r="E68" s="10" t="str">
        <f t="shared" si="2"/>
        <v>N</v>
      </c>
    </row>
    <row r="69" spans="1:5" x14ac:dyDescent="0.3">
      <c r="A69" t="s">
        <v>94</v>
      </c>
      <c r="B69" t="s">
        <v>14</v>
      </c>
      <c r="C69" s="2">
        <v>9510.48</v>
      </c>
      <c r="D69" s="1">
        <v>43532</v>
      </c>
      <c r="E69" s="10" t="str">
        <f t="shared" si="2"/>
        <v>N</v>
      </c>
    </row>
    <row r="70" spans="1:5" x14ac:dyDescent="0.3">
      <c r="A70" t="s">
        <v>95</v>
      </c>
      <c r="B70" t="s">
        <v>12</v>
      </c>
      <c r="C70" s="2">
        <v>3584.41</v>
      </c>
      <c r="D70" s="1">
        <v>43552</v>
      </c>
      <c r="E70" s="10" t="str">
        <f t="shared" si="2"/>
        <v>N</v>
      </c>
    </row>
    <row r="71" spans="1:5" x14ac:dyDescent="0.3">
      <c r="A71" t="s">
        <v>96</v>
      </c>
      <c r="B71" t="s">
        <v>49</v>
      </c>
      <c r="C71" s="2">
        <v>41180.1</v>
      </c>
      <c r="D71" s="1">
        <v>43542</v>
      </c>
      <c r="E71" s="10" t="str">
        <f t="shared" si="2"/>
        <v>N</v>
      </c>
    </row>
    <row r="72" spans="1:5" x14ac:dyDescent="0.3">
      <c r="A72" t="s">
        <v>97</v>
      </c>
      <c r="B72" t="s">
        <v>33</v>
      </c>
      <c r="C72" s="2">
        <v>1331.35</v>
      </c>
      <c r="D72" s="1">
        <v>43527</v>
      </c>
      <c r="E72" s="10" t="str">
        <f t="shared" si="2"/>
        <v>N</v>
      </c>
    </row>
    <row r="73" spans="1:5" x14ac:dyDescent="0.3">
      <c r="A73" t="s">
        <v>98</v>
      </c>
      <c r="B73" t="s">
        <v>71</v>
      </c>
      <c r="C73" s="2">
        <v>1786.67</v>
      </c>
      <c r="D73" s="1">
        <v>43543</v>
      </c>
      <c r="E73" s="10" t="str">
        <f t="shared" si="2"/>
        <v>N</v>
      </c>
    </row>
    <row r="74" spans="1:5" x14ac:dyDescent="0.3">
      <c r="A74" t="s">
        <v>99</v>
      </c>
      <c r="B74" t="s">
        <v>40</v>
      </c>
      <c r="C74" s="2">
        <v>1761.26</v>
      </c>
      <c r="D74" s="1">
        <v>43531</v>
      </c>
      <c r="E74" s="10" t="str">
        <f t="shared" si="2"/>
        <v>N</v>
      </c>
    </row>
    <row r="75" spans="1:5" x14ac:dyDescent="0.3">
      <c r="A75" t="s">
        <v>100</v>
      </c>
      <c r="B75" t="s">
        <v>29</v>
      </c>
      <c r="C75" s="2">
        <v>802.32</v>
      </c>
      <c r="D75" s="1">
        <v>43544</v>
      </c>
      <c r="E75" s="10" t="str">
        <f t="shared" si="2"/>
        <v>N</v>
      </c>
    </row>
    <row r="76" spans="1:5" x14ac:dyDescent="0.3">
      <c r="A76" t="s">
        <v>101</v>
      </c>
      <c r="B76" t="s">
        <v>63</v>
      </c>
      <c r="C76" s="2">
        <v>213.86</v>
      </c>
      <c r="D76" s="1">
        <v>43524</v>
      </c>
      <c r="E76" s="10" t="str">
        <f t="shared" si="2"/>
        <v>N</v>
      </c>
    </row>
    <row r="77" spans="1:5" x14ac:dyDescent="0.3">
      <c r="A77" t="s">
        <v>102</v>
      </c>
      <c r="B77" t="s">
        <v>17</v>
      </c>
      <c r="C77" s="2">
        <v>1387.66</v>
      </c>
      <c r="D77" s="1">
        <v>43536</v>
      </c>
      <c r="E77" s="10" t="str">
        <f t="shared" si="2"/>
        <v>N</v>
      </c>
    </row>
    <row r="78" spans="1:5" x14ac:dyDescent="0.3">
      <c r="A78" t="s">
        <v>103</v>
      </c>
      <c r="B78" t="s">
        <v>68</v>
      </c>
      <c r="C78" s="2">
        <v>57.13</v>
      </c>
      <c r="D78" s="1">
        <v>43527</v>
      </c>
      <c r="E78" s="10" t="str">
        <f t="shared" si="2"/>
        <v>N</v>
      </c>
    </row>
    <row r="79" spans="1:5" x14ac:dyDescent="0.3">
      <c r="A79" t="s">
        <v>104</v>
      </c>
      <c r="B79" t="s">
        <v>33</v>
      </c>
      <c r="C79" s="2">
        <v>24.71</v>
      </c>
      <c r="D79" s="1">
        <v>43530</v>
      </c>
      <c r="E79" s="10" t="str">
        <f t="shared" si="2"/>
        <v>N</v>
      </c>
    </row>
    <row r="80" spans="1:5" x14ac:dyDescent="0.3">
      <c r="A80" t="s">
        <v>105</v>
      </c>
      <c r="B80" t="s">
        <v>43</v>
      </c>
      <c r="C80" s="2">
        <v>656.96</v>
      </c>
      <c r="D80" s="1">
        <v>43544</v>
      </c>
      <c r="E80" s="10" t="str">
        <f t="shared" si="2"/>
        <v>N</v>
      </c>
    </row>
    <row r="81" spans="1:5" x14ac:dyDescent="0.3">
      <c r="A81" t="s">
        <v>106</v>
      </c>
      <c r="B81" t="s">
        <v>31</v>
      </c>
      <c r="C81" s="2">
        <v>2297.3000000000002</v>
      </c>
      <c r="D81" s="1">
        <v>43530</v>
      </c>
      <c r="E81" s="10" t="str">
        <f t="shared" si="2"/>
        <v>N</v>
      </c>
    </row>
    <row r="82" spans="1:5" x14ac:dyDescent="0.3">
      <c r="A82" t="s">
        <v>107</v>
      </c>
      <c r="B82" t="s">
        <v>108</v>
      </c>
      <c r="C82" s="2">
        <v>1557.55</v>
      </c>
      <c r="D82" s="1">
        <v>43542</v>
      </c>
      <c r="E82" s="10" t="str">
        <f t="shared" si="2"/>
        <v>N</v>
      </c>
    </row>
    <row r="83" spans="1:5" x14ac:dyDescent="0.3">
      <c r="A83" t="s">
        <v>109</v>
      </c>
      <c r="B83" t="s">
        <v>110</v>
      </c>
      <c r="C83" s="2">
        <v>711.9</v>
      </c>
      <c r="D83" s="1">
        <v>43527</v>
      </c>
      <c r="E83" s="10" t="str">
        <f t="shared" si="2"/>
        <v>N</v>
      </c>
    </row>
    <row r="84" spans="1:5" x14ac:dyDescent="0.3">
      <c r="A84" t="s">
        <v>111</v>
      </c>
      <c r="B84" t="s">
        <v>112</v>
      </c>
      <c r="C84" s="2">
        <v>550.79</v>
      </c>
      <c r="D84" s="1">
        <v>43533</v>
      </c>
      <c r="E84" s="10" t="str">
        <f t="shared" si="2"/>
        <v>N</v>
      </c>
    </row>
    <row r="85" spans="1:5" x14ac:dyDescent="0.3">
      <c r="A85" t="s">
        <v>113</v>
      </c>
      <c r="B85" t="s">
        <v>114</v>
      </c>
      <c r="C85" s="2">
        <v>676.22</v>
      </c>
      <c r="D85" s="1">
        <v>43531</v>
      </c>
      <c r="E85" s="10" t="str">
        <f t="shared" si="2"/>
        <v>N</v>
      </c>
    </row>
    <row r="86" spans="1:5" x14ac:dyDescent="0.3">
      <c r="A86" t="s">
        <v>115</v>
      </c>
      <c r="B86" t="s">
        <v>116</v>
      </c>
      <c r="C86" s="2">
        <v>1302.81</v>
      </c>
      <c r="D86" s="1">
        <v>43536</v>
      </c>
      <c r="E86" s="10" t="str">
        <f t="shared" si="2"/>
        <v>N</v>
      </c>
    </row>
    <row r="87" spans="1:5" x14ac:dyDescent="0.3">
      <c r="A87" t="s">
        <v>117</v>
      </c>
      <c r="B87" t="s">
        <v>110</v>
      </c>
      <c r="C87" s="2">
        <v>509.24</v>
      </c>
      <c r="D87" s="1">
        <v>43546</v>
      </c>
      <c r="E87" s="10" t="str">
        <f t="shared" si="2"/>
        <v>N</v>
      </c>
    </row>
    <row r="88" spans="1:5" x14ac:dyDescent="0.3">
      <c r="A88" t="s">
        <v>118</v>
      </c>
      <c r="B88" t="s">
        <v>119</v>
      </c>
      <c r="C88" s="2">
        <v>1278.57</v>
      </c>
      <c r="D88" s="1">
        <v>43547</v>
      </c>
      <c r="E88" s="10" t="str">
        <f t="shared" si="2"/>
        <v>N</v>
      </c>
    </row>
    <row r="89" spans="1:5" x14ac:dyDescent="0.3">
      <c r="A89" t="s">
        <v>120</v>
      </c>
      <c r="B89" t="s">
        <v>121</v>
      </c>
      <c r="C89" s="2">
        <v>765.3</v>
      </c>
      <c r="D89" s="1">
        <v>43540</v>
      </c>
      <c r="E89" s="10" t="str">
        <f t="shared" si="2"/>
        <v>N</v>
      </c>
    </row>
    <row r="90" spans="1:5" x14ac:dyDescent="0.3">
      <c r="A90" t="s">
        <v>122</v>
      </c>
      <c r="B90" t="s">
        <v>108</v>
      </c>
      <c r="C90" s="2">
        <v>1151.9000000000001</v>
      </c>
      <c r="D90" s="1">
        <v>43536</v>
      </c>
      <c r="E90" s="10" t="str">
        <f t="shared" si="2"/>
        <v>N</v>
      </c>
    </row>
    <row r="91" spans="1:5" x14ac:dyDescent="0.3">
      <c r="A91" t="s">
        <v>123</v>
      </c>
      <c r="B91" t="s">
        <v>121</v>
      </c>
      <c r="C91" s="2">
        <v>222.16</v>
      </c>
      <c r="D91" s="1">
        <v>43536</v>
      </c>
      <c r="E91" s="10" t="str">
        <f t="shared" si="2"/>
        <v>N</v>
      </c>
    </row>
    <row r="92" spans="1:5" x14ac:dyDescent="0.3">
      <c r="A92" t="s">
        <v>124</v>
      </c>
      <c r="B92" t="s">
        <v>125</v>
      </c>
      <c r="C92" s="2">
        <v>414.04</v>
      </c>
      <c r="D92" s="1">
        <v>43552</v>
      </c>
      <c r="E92" s="10" t="str">
        <f t="shared" si="2"/>
        <v>N</v>
      </c>
    </row>
    <row r="93" spans="1:5" x14ac:dyDescent="0.3">
      <c r="A93" t="s">
        <v>126</v>
      </c>
      <c r="B93" t="s">
        <v>127</v>
      </c>
      <c r="C93" s="2">
        <v>209.48</v>
      </c>
      <c r="D93" s="1">
        <v>43536</v>
      </c>
      <c r="E93" s="10" t="str">
        <f t="shared" si="2"/>
        <v>N</v>
      </c>
    </row>
    <row r="94" spans="1:5" x14ac:dyDescent="0.3">
      <c r="A94" t="s">
        <v>128</v>
      </c>
      <c r="B94" t="s">
        <v>129</v>
      </c>
      <c r="C94" s="2">
        <v>203.7</v>
      </c>
      <c r="D94" s="1">
        <v>43547</v>
      </c>
      <c r="E94" s="10" t="str">
        <f t="shared" si="2"/>
        <v>N</v>
      </c>
    </row>
    <row r="95" spans="1:5" x14ac:dyDescent="0.3">
      <c r="A95" t="s">
        <v>130</v>
      </c>
      <c r="B95" t="s">
        <v>114</v>
      </c>
      <c r="C95" s="2">
        <v>340.63</v>
      </c>
      <c r="D95" s="1">
        <v>43547</v>
      </c>
      <c r="E95" s="10" t="str">
        <f t="shared" si="2"/>
        <v>N</v>
      </c>
    </row>
    <row r="96" spans="1:5" x14ac:dyDescent="0.3">
      <c r="A96" t="s">
        <v>131</v>
      </c>
      <c r="B96" t="s">
        <v>112</v>
      </c>
      <c r="C96" s="2">
        <v>414.61</v>
      </c>
      <c r="D96" s="1">
        <v>43533</v>
      </c>
      <c r="E96" s="10" t="str">
        <f t="shared" si="2"/>
        <v>N</v>
      </c>
    </row>
    <row r="97" spans="1:5" x14ac:dyDescent="0.3">
      <c r="A97" t="s">
        <v>132</v>
      </c>
      <c r="B97" t="s">
        <v>127</v>
      </c>
      <c r="C97" s="2">
        <v>1188.03</v>
      </c>
      <c r="D97" s="1">
        <v>43538</v>
      </c>
      <c r="E97" s="10" t="str">
        <f t="shared" si="2"/>
        <v>N</v>
      </c>
    </row>
    <row r="98" spans="1:5" x14ac:dyDescent="0.3">
      <c r="A98" t="s">
        <v>133</v>
      </c>
      <c r="B98" t="s">
        <v>134</v>
      </c>
      <c r="C98" s="2">
        <v>1667.18</v>
      </c>
      <c r="D98" s="1">
        <v>43550</v>
      </c>
      <c r="E98" s="10" t="str">
        <f t="shared" ref="E98:E129" si="3">IF(AND(A99=A98,B99=B98),"Y","N")</f>
        <v>N</v>
      </c>
    </row>
    <row r="99" spans="1:5" x14ac:dyDescent="0.3">
      <c r="A99" t="s">
        <v>135</v>
      </c>
      <c r="B99" t="s">
        <v>114</v>
      </c>
      <c r="C99" s="2">
        <v>766.58</v>
      </c>
      <c r="D99" s="1">
        <v>43529</v>
      </c>
      <c r="E99" s="10" t="str">
        <f t="shared" si="3"/>
        <v>N</v>
      </c>
    </row>
    <row r="100" spans="1:5" x14ac:dyDescent="0.3">
      <c r="A100" t="s">
        <v>136</v>
      </c>
      <c r="B100" t="s">
        <v>137</v>
      </c>
      <c r="C100" s="2">
        <v>1526.19</v>
      </c>
      <c r="D100" s="1">
        <v>43546</v>
      </c>
      <c r="E100" s="10" t="str">
        <f t="shared" si="3"/>
        <v>N</v>
      </c>
    </row>
    <row r="101" spans="1:5" x14ac:dyDescent="0.3">
      <c r="A101" t="s">
        <v>138</v>
      </c>
      <c r="B101" t="s">
        <v>139</v>
      </c>
      <c r="C101" s="2">
        <v>988.34</v>
      </c>
      <c r="D101" s="1">
        <v>43538</v>
      </c>
      <c r="E101" s="10" t="str">
        <f t="shared" si="3"/>
        <v>N</v>
      </c>
    </row>
    <row r="102" spans="1:5" x14ac:dyDescent="0.3">
      <c r="A102" t="s">
        <v>140</v>
      </c>
      <c r="B102" t="s">
        <v>141</v>
      </c>
      <c r="C102" s="2">
        <v>17930.48</v>
      </c>
      <c r="D102" s="1">
        <v>43545</v>
      </c>
      <c r="E102" s="10" t="str">
        <f t="shared" si="3"/>
        <v>N</v>
      </c>
    </row>
    <row r="103" spans="1:5" x14ac:dyDescent="0.3">
      <c r="A103" t="s">
        <v>142</v>
      </c>
      <c r="B103" t="s">
        <v>137</v>
      </c>
      <c r="C103" s="2">
        <v>-3066.19</v>
      </c>
      <c r="D103" s="1">
        <v>43526</v>
      </c>
      <c r="E103" s="10" t="str">
        <f t="shared" si="3"/>
        <v>N</v>
      </c>
    </row>
    <row r="104" spans="1:5" x14ac:dyDescent="0.3">
      <c r="A104" t="s">
        <v>143</v>
      </c>
      <c r="B104" t="s">
        <v>110</v>
      </c>
      <c r="C104" s="2">
        <v>624.13</v>
      </c>
      <c r="D104" s="1">
        <v>43527</v>
      </c>
      <c r="E104" s="10" t="str">
        <f t="shared" si="3"/>
        <v>N</v>
      </c>
    </row>
    <row r="105" spans="1:5" x14ac:dyDescent="0.3">
      <c r="A105" t="s">
        <v>144</v>
      </c>
      <c r="B105" t="s">
        <v>112</v>
      </c>
      <c r="C105" s="2">
        <v>957.12</v>
      </c>
      <c r="D105" s="1">
        <v>43536</v>
      </c>
      <c r="E105" s="10" t="str">
        <f t="shared" si="3"/>
        <v>N</v>
      </c>
    </row>
    <row r="106" spans="1:5" x14ac:dyDescent="0.3">
      <c r="A106" t="s">
        <v>145</v>
      </c>
      <c r="B106" t="s">
        <v>114</v>
      </c>
      <c r="C106" s="2">
        <v>972.07</v>
      </c>
      <c r="D106" s="1">
        <v>43528</v>
      </c>
      <c r="E106" s="10" t="str">
        <f t="shared" si="3"/>
        <v>N</v>
      </c>
    </row>
    <row r="107" spans="1:5" x14ac:dyDescent="0.3">
      <c r="A107" t="s">
        <v>146</v>
      </c>
      <c r="B107" t="s">
        <v>116</v>
      </c>
      <c r="C107" s="2">
        <v>1302.81</v>
      </c>
      <c r="D107" s="1">
        <v>43537</v>
      </c>
      <c r="E107" s="10" t="str">
        <f t="shared" si="3"/>
        <v>N</v>
      </c>
    </row>
    <row r="108" spans="1:5" x14ac:dyDescent="0.3">
      <c r="A108" t="s">
        <v>147</v>
      </c>
      <c r="B108" t="s">
        <v>110</v>
      </c>
      <c r="C108" s="2">
        <v>497.12</v>
      </c>
      <c r="D108" s="1">
        <v>43531</v>
      </c>
      <c r="E108" s="10" t="str">
        <f t="shared" si="3"/>
        <v>N</v>
      </c>
    </row>
    <row r="109" spans="1:5" x14ac:dyDescent="0.3">
      <c r="A109" t="s">
        <v>148</v>
      </c>
      <c r="B109" t="s">
        <v>119</v>
      </c>
      <c r="C109" s="2">
        <v>1372.7</v>
      </c>
      <c r="D109" s="1">
        <v>43553</v>
      </c>
      <c r="E109" s="10" t="str">
        <f t="shared" si="3"/>
        <v>N</v>
      </c>
    </row>
    <row r="110" spans="1:5" x14ac:dyDescent="0.3">
      <c r="A110" t="s">
        <v>149</v>
      </c>
      <c r="B110" t="s">
        <v>121</v>
      </c>
      <c r="C110" s="2">
        <v>609.34</v>
      </c>
      <c r="D110" s="1">
        <v>43534</v>
      </c>
      <c r="E110" s="10" t="str">
        <f t="shared" si="3"/>
        <v>N</v>
      </c>
    </row>
    <row r="111" spans="1:5" x14ac:dyDescent="0.3">
      <c r="A111" t="s">
        <v>150</v>
      </c>
      <c r="B111" t="s">
        <v>108</v>
      </c>
      <c r="C111" s="2">
        <v>1189.06</v>
      </c>
      <c r="D111" s="1">
        <v>43545</v>
      </c>
      <c r="E111" s="10" t="str">
        <f t="shared" si="3"/>
        <v>N</v>
      </c>
    </row>
    <row r="112" spans="1:5" x14ac:dyDescent="0.3">
      <c r="A112" t="s">
        <v>151</v>
      </c>
      <c r="B112" t="s">
        <v>121</v>
      </c>
      <c r="C112" s="2">
        <v>188.4</v>
      </c>
      <c r="D112" s="1">
        <v>43550</v>
      </c>
      <c r="E112" s="10" t="str">
        <f t="shared" si="3"/>
        <v>N</v>
      </c>
    </row>
    <row r="113" spans="1:5" x14ac:dyDescent="0.3">
      <c r="A113" t="s">
        <v>152</v>
      </c>
      <c r="B113" t="s">
        <v>125</v>
      </c>
      <c r="C113" s="2">
        <v>397.61</v>
      </c>
      <c r="D113" s="1">
        <v>43526</v>
      </c>
      <c r="E113" s="10" t="str">
        <f t="shared" si="3"/>
        <v>N</v>
      </c>
    </row>
    <row r="114" spans="1:5" x14ac:dyDescent="0.3">
      <c r="A114" t="s">
        <v>153</v>
      </c>
      <c r="B114" t="s">
        <v>127</v>
      </c>
      <c r="C114" s="2">
        <v>356.12</v>
      </c>
      <c r="D114" s="1">
        <v>43548</v>
      </c>
      <c r="E114" s="10" t="str">
        <f t="shared" si="3"/>
        <v>N</v>
      </c>
    </row>
    <row r="115" spans="1:5" x14ac:dyDescent="0.3">
      <c r="A115" t="s">
        <v>154</v>
      </c>
      <c r="B115" t="s">
        <v>129</v>
      </c>
      <c r="C115" s="2">
        <v>230.32</v>
      </c>
      <c r="D115" s="1">
        <v>43548</v>
      </c>
      <c r="E115" s="10" t="str">
        <f t="shared" si="3"/>
        <v>N</v>
      </c>
    </row>
    <row r="116" spans="1:5" x14ac:dyDescent="0.3">
      <c r="A116" t="s">
        <v>155</v>
      </c>
      <c r="B116" t="s">
        <v>114</v>
      </c>
      <c r="C116" s="2">
        <v>289.54000000000002</v>
      </c>
      <c r="D116" s="1">
        <v>43545</v>
      </c>
      <c r="E116" s="10" t="str">
        <f t="shared" si="3"/>
        <v>N</v>
      </c>
    </row>
    <row r="117" spans="1:5" x14ac:dyDescent="0.3">
      <c r="A117" t="s">
        <v>156</v>
      </c>
      <c r="B117" t="s">
        <v>112</v>
      </c>
      <c r="C117" s="2">
        <v>365.68</v>
      </c>
      <c r="D117" s="1">
        <v>43530</v>
      </c>
      <c r="E117" s="10" t="str">
        <f t="shared" si="3"/>
        <v>N</v>
      </c>
    </row>
    <row r="118" spans="1:5" x14ac:dyDescent="0.3">
      <c r="A118" t="s">
        <v>157</v>
      </c>
      <c r="B118" t="s">
        <v>127</v>
      </c>
      <c r="C118" s="2">
        <v>1400.91</v>
      </c>
      <c r="D118" s="1">
        <v>43554</v>
      </c>
      <c r="E118" s="10" t="str">
        <f t="shared" si="3"/>
        <v>N</v>
      </c>
    </row>
    <row r="119" spans="1:5" x14ac:dyDescent="0.3">
      <c r="A119" t="s">
        <v>158</v>
      </c>
      <c r="B119" t="s">
        <v>134</v>
      </c>
      <c r="C119" s="2">
        <v>2179.15</v>
      </c>
      <c r="D119" s="1">
        <v>43530</v>
      </c>
      <c r="E119" s="10" t="str">
        <f t="shared" si="3"/>
        <v>N</v>
      </c>
    </row>
    <row r="120" spans="1:5" x14ac:dyDescent="0.3">
      <c r="A120" t="s">
        <v>159</v>
      </c>
      <c r="B120" t="s">
        <v>114</v>
      </c>
      <c r="C120" s="2">
        <v>519.57000000000005</v>
      </c>
      <c r="D120" s="1">
        <v>43554</v>
      </c>
      <c r="E120" s="10" t="str">
        <f t="shared" si="3"/>
        <v>N</v>
      </c>
    </row>
    <row r="121" spans="1:5" x14ac:dyDescent="0.3">
      <c r="A121" t="s">
        <v>160</v>
      </c>
      <c r="B121" t="s">
        <v>137</v>
      </c>
      <c r="C121" s="2">
        <v>2723.46</v>
      </c>
      <c r="D121" s="1">
        <v>43546</v>
      </c>
      <c r="E121" s="10" t="str">
        <f t="shared" si="3"/>
        <v>N</v>
      </c>
    </row>
    <row r="122" spans="1:5" x14ac:dyDescent="0.3">
      <c r="A122" t="s">
        <v>161</v>
      </c>
      <c r="B122" t="s">
        <v>139</v>
      </c>
      <c r="C122" s="2">
        <v>1286.71</v>
      </c>
      <c r="D122" s="1">
        <v>43552</v>
      </c>
      <c r="E122" s="10" t="str">
        <f t="shared" si="3"/>
        <v>N</v>
      </c>
    </row>
    <row r="123" spans="1:5" x14ac:dyDescent="0.3">
      <c r="A123" t="s">
        <v>162</v>
      </c>
      <c r="B123" t="s">
        <v>38</v>
      </c>
      <c r="C123" s="2">
        <v>4675.55</v>
      </c>
      <c r="D123" s="1">
        <v>43524</v>
      </c>
      <c r="E123" s="10" t="str">
        <f t="shared" si="3"/>
        <v>N</v>
      </c>
    </row>
    <row r="124" spans="1:5" x14ac:dyDescent="0.3">
      <c r="A124" t="s">
        <v>163</v>
      </c>
      <c r="B124" t="s">
        <v>9</v>
      </c>
      <c r="C124" s="2">
        <v>609.47</v>
      </c>
      <c r="D124" s="1">
        <v>43537</v>
      </c>
      <c r="E124" s="10" t="str">
        <f t="shared" si="3"/>
        <v>N</v>
      </c>
    </row>
    <row r="125" spans="1:5" x14ac:dyDescent="0.3">
      <c r="A125" t="s">
        <v>164</v>
      </c>
      <c r="B125" t="s">
        <v>47</v>
      </c>
      <c r="C125" s="2">
        <v>323.19</v>
      </c>
      <c r="D125" s="1">
        <v>43547</v>
      </c>
      <c r="E125" s="10" t="str">
        <f t="shared" si="3"/>
        <v>N</v>
      </c>
    </row>
    <row r="126" spans="1:5" x14ac:dyDescent="0.3">
      <c r="A126" t="s">
        <v>165</v>
      </c>
      <c r="B126" t="s">
        <v>35</v>
      </c>
      <c r="C126" s="2">
        <v>836.65</v>
      </c>
      <c r="D126" s="1">
        <v>43551</v>
      </c>
      <c r="E126" s="10" t="str">
        <f t="shared" si="3"/>
        <v>N</v>
      </c>
    </row>
    <row r="127" spans="1:5" x14ac:dyDescent="0.3">
      <c r="A127" t="s">
        <v>166</v>
      </c>
      <c r="B127" t="s">
        <v>63</v>
      </c>
      <c r="C127" s="2">
        <v>85.29</v>
      </c>
      <c r="D127" s="1">
        <v>43538</v>
      </c>
      <c r="E127" s="10" t="str">
        <f t="shared" si="3"/>
        <v>N</v>
      </c>
    </row>
    <row r="128" spans="1:5" x14ac:dyDescent="0.3">
      <c r="A128" t="s">
        <v>167</v>
      </c>
      <c r="B128" t="s">
        <v>65</v>
      </c>
      <c r="C128" s="2">
        <v>2793.6</v>
      </c>
      <c r="D128" s="1">
        <v>43534</v>
      </c>
      <c r="E128" s="10" t="str">
        <f t="shared" si="3"/>
        <v>N</v>
      </c>
    </row>
    <row r="129" spans="1:5" x14ac:dyDescent="0.3">
      <c r="A129" t="s">
        <v>168</v>
      </c>
      <c r="B129" t="s">
        <v>14</v>
      </c>
      <c r="C129" s="2">
        <v>534.32000000000005</v>
      </c>
      <c r="D129" s="1">
        <v>43541</v>
      </c>
      <c r="E129" s="10" t="str">
        <f t="shared" si="3"/>
        <v>N</v>
      </c>
    </row>
    <row r="130" spans="1:5" x14ac:dyDescent="0.3">
      <c r="A130" t="s">
        <v>169</v>
      </c>
      <c r="B130" t="s">
        <v>68</v>
      </c>
      <c r="C130" s="2">
        <v>89.9</v>
      </c>
      <c r="D130" s="1">
        <v>43528</v>
      </c>
      <c r="E130" s="10" t="str">
        <f t="shared" ref="E130:E137" si="4">IF(AND(A131=A130,B131=B130),"Y","N")</f>
        <v>N</v>
      </c>
    </row>
    <row r="131" spans="1:5" x14ac:dyDescent="0.3">
      <c r="A131" t="s">
        <v>170</v>
      </c>
      <c r="B131" t="s">
        <v>40</v>
      </c>
      <c r="C131" s="2">
        <v>155.94</v>
      </c>
      <c r="D131" s="1">
        <v>43537</v>
      </c>
      <c r="E131" s="10" t="str">
        <f t="shared" si="4"/>
        <v>N</v>
      </c>
    </row>
    <row r="132" spans="1:5" x14ac:dyDescent="0.3">
      <c r="A132" t="s">
        <v>171</v>
      </c>
      <c r="B132" t="s">
        <v>71</v>
      </c>
      <c r="C132" s="2">
        <v>738.72</v>
      </c>
      <c r="D132" s="1">
        <v>43538</v>
      </c>
      <c r="E132" s="10" t="str">
        <f t="shared" si="4"/>
        <v>N</v>
      </c>
    </row>
    <row r="133" spans="1:5" x14ac:dyDescent="0.3">
      <c r="A133" t="s">
        <v>172</v>
      </c>
      <c r="B133" t="s">
        <v>71</v>
      </c>
      <c r="C133" s="2">
        <v>1522.54</v>
      </c>
      <c r="D133" s="1">
        <v>43533</v>
      </c>
      <c r="E133" s="10" t="str">
        <f t="shared" si="4"/>
        <v>N</v>
      </c>
    </row>
    <row r="134" spans="1:5" x14ac:dyDescent="0.3">
      <c r="A134" t="s">
        <v>173</v>
      </c>
      <c r="B134" t="s">
        <v>35</v>
      </c>
      <c r="C134" s="2">
        <v>2188.42</v>
      </c>
      <c r="D134" s="1">
        <v>43532</v>
      </c>
      <c r="E134" s="10" t="str">
        <f t="shared" si="4"/>
        <v>N</v>
      </c>
    </row>
    <row r="135" spans="1:5" x14ac:dyDescent="0.3">
      <c r="A135" t="s">
        <v>174</v>
      </c>
      <c r="B135" t="s">
        <v>17</v>
      </c>
      <c r="C135" s="2">
        <v>1569.26</v>
      </c>
      <c r="D135" s="1">
        <v>43549</v>
      </c>
      <c r="E135" s="10" t="str">
        <f t="shared" si="4"/>
        <v>N</v>
      </c>
    </row>
    <row r="136" spans="1:5" x14ac:dyDescent="0.3">
      <c r="A136" t="s">
        <v>175</v>
      </c>
      <c r="B136" t="s">
        <v>38</v>
      </c>
      <c r="C136" s="2">
        <v>1044.96</v>
      </c>
      <c r="D136" s="1">
        <v>43549</v>
      </c>
      <c r="E136" s="10" t="str">
        <f t="shared" si="4"/>
        <v>N</v>
      </c>
    </row>
    <row r="137" spans="1:5" x14ac:dyDescent="0.3">
      <c r="A137" t="s">
        <v>176</v>
      </c>
      <c r="B137" t="s">
        <v>43</v>
      </c>
      <c r="C137" s="2">
        <v>64.010000000000005</v>
      </c>
      <c r="D137" s="1">
        <v>43541</v>
      </c>
      <c r="E137" s="10" t="str">
        <f t="shared" si="4"/>
        <v>N</v>
      </c>
    </row>
  </sheetData>
  <autoFilter ref="A1:E1" xr:uid="{3EA0417B-D630-4243-A4CB-DFA6879579E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BB32-E194-400F-8B97-AB7ACC81FB99}">
  <sheetPr filterMode="1"/>
  <dimension ref="A1:I754"/>
  <sheetViews>
    <sheetView workbookViewId="0">
      <selection activeCell="F765" sqref="F765"/>
    </sheetView>
  </sheetViews>
  <sheetFormatPr defaultRowHeight="14.4" x14ac:dyDescent="0.3"/>
  <cols>
    <col min="2" max="2" width="9" bestFit="1" customWidth="1"/>
    <col min="3" max="3" width="10.5546875" bestFit="1" customWidth="1"/>
    <col min="4" max="6" width="9" bestFit="1" customWidth="1"/>
    <col min="8" max="8" width="9" bestFit="1" customWidth="1"/>
    <col min="9" max="9" width="9" style="10" bestFit="1" customWidth="1"/>
  </cols>
  <sheetData>
    <row r="1" spans="1:9" x14ac:dyDescent="0.3">
      <c r="A1" s="21" t="s">
        <v>209</v>
      </c>
      <c r="B1" s="21" t="s">
        <v>210</v>
      </c>
      <c r="C1" s="22" t="s">
        <v>211</v>
      </c>
      <c r="D1" s="23" t="s">
        <v>212</v>
      </c>
      <c r="E1" s="23" t="s">
        <v>213</v>
      </c>
      <c r="F1" s="23" t="s">
        <v>214</v>
      </c>
      <c r="G1" s="24" t="s">
        <v>215</v>
      </c>
      <c r="H1" s="24" t="s">
        <v>216</v>
      </c>
      <c r="I1" s="25" t="s">
        <v>419</v>
      </c>
    </row>
    <row r="2" spans="1:9" hidden="1" x14ac:dyDescent="0.3">
      <c r="A2" s="15" t="s">
        <v>217</v>
      </c>
      <c r="B2" s="15">
        <v>65785</v>
      </c>
      <c r="C2" s="16">
        <v>43404</v>
      </c>
      <c r="D2" s="17">
        <v>5683.33</v>
      </c>
      <c r="E2" s="17">
        <v>1307.17</v>
      </c>
      <c r="F2" s="17">
        <v>4376.16</v>
      </c>
      <c r="G2" s="15" t="s">
        <v>218</v>
      </c>
      <c r="H2" s="18">
        <v>5</v>
      </c>
      <c r="I2" s="10">
        <f>IF(B3-B2&lt;&gt;1,(B3-B2)-1,0)</f>
        <v>0</v>
      </c>
    </row>
    <row r="3" spans="1:9" hidden="1" x14ac:dyDescent="0.3">
      <c r="A3" s="15" t="s">
        <v>219</v>
      </c>
      <c r="B3" s="15">
        <f t="shared" ref="B3:B66" si="0">B2+1</f>
        <v>65786</v>
      </c>
      <c r="C3" s="16">
        <v>43404</v>
      </c>
      <c r="D3" s="17">
        <v>3808.33</v>
      </c>
      <c r="E3" s="17">
        <v>761.67</v>
      </c>
      <c r="F3" s="17">
        <v>3046.66</v>
      </c>
      <c r="G3" s="15" t="s">
        <v>218</v>
      </c>
      <c r="H3" s="18">
        <v>4</v>
      </c>
      <c r="I3" s="10">
        <f t="shared" ref="I3:I66" si="1">IF(B4-B3&lt;&gt;1,(B4-B3)-1,0)</f>
        <v>0</v>
      </c>
    </row>
    <row r="4" spans="1:9" hidden="1" x14ac:dyDescent="0.3">
      <c r="A4" s="15" t="s">
        <v>220</v>
      </c>
      <c r="B4" s="15">
        <f t="shared" si="0"/>
        <v>65787</v>
      </c>
      <c r="C4" s="16">
        <v>43404</v>
      </c>
      <c r="D4" s="17">
        <v>3245.83</v>
      </c>
      <c r="E4" s="17">
        <v>681.63</v>
      </c>
      <c r="F4" s="17">
        <v>2564.1999999999998</v>
      </c>
      <c r="G4" s="15" t="s">
        <v>218</v>
      </c>
      <c r="H4" s="18">
        <v>6</v>
      </c>
      <c r="I4" s="10">
        <f t="shared" si="1"/>
        <v>0</v>
      </c>
    </row>
    <row r="5" spans="1:9" hidden="1" x14ac:dyDescent="0.3">
      <c r="A5" s="15" t="s">
        <v>221</v>
      </c>
      <c r="B5" s="15">
        <f t="shared" si="0"/>
        <v>65788</v>
      </c>
      <c r="C5" s="16">
        <v>43404</v>
      </c>
      <c r="D5" s="17">
        <v>3620.83</v>
      </c>
      <c r="E5" s="17">
        <v>905.21</v>
      </c>
      <c r="F5" s="17">
        <v>2715.62</v>
      </c>
      <c r="G5" s="15" t="s">
        <v>218</v>
      </c>
      <c r="H5" s="18">
        <v>6</v>
      </c>
      <c r="I5" s="10">
        <f t="shared" si="1"/>
        <v>0</v>
      </c>
    </row>
    <row r="6" spans="1:9" hidden="1" x14ac:dyDescent="0.3">
      <c r="A6" s="15" t="s">
        <v>222</v>
      </c>
      <c r="B6" s="15">
        <f t="shared" si="0"/>
        <v>65789</v>
      </c>
      <c r="C6" s="16">
        <v>43404</v>
      </c>
      <c r="D6" s="17">
        <v>2870.83</v>
      </c>
      <c r="E6" s="17">
        <v>545.46</v>
      </c>
      <c r="F6" s="17">
        <v>2325.37</v>
      </c>
      <c r="G6" s="15" t="s">
        <v>218</v>
      </c>
      <c r="H6" s="18">
        <v>6</v>
      </c>
      <c r="I6" s="10">
        <f t="shared" si="1"/>
        <v>0</v>
      </c>
    </row>
    <row r="7" spans="1:9" hidden="1" x14ac:dyDescent="0.3">
      <c r="A7" s="15" t="s">
        <v>223</v>
      </c>
      <c r="B7" s="15">
        <f t="shared" si="0"/>
        <v>65790</v>
      </c>
      <c r="C7" s="16">
        <v>43404</v>
      </c>
      <c r="D7" s="17">
        <v>3058.33</v>
      </c>
      <c r="E7" s="17">
        <v>489.33</v>
      </c>
      <c r="F7" s="17">
        <v>2569</v>
      </c>
      <c r="G7" s="15" t="s">
        <v>218</v>
      </c>
      <c r="H7" s="18">
        <v>6</v>
      </c>
      <c r="I7" s="10">
        <f t="shared" si="1"/>
        <v>0</v>
      </c>
    </row>
    <row r="8" spans="1:9" hidden="1" x14ac:dyDescent="0.3">
      <c r="A8" s="15" t="s">
        <v>224</v>
      </c>
      <c r="B8" s="15">
        <f t="shared" si="0"/>
        <v>65791</v>
      </c>
      <c r="C8" s="16">
        <v>43404</v>
      </c>
      <c r="D8" s="17">
        <v>6995.83</v>
      </c>
      <c r="E8" s="17">
        <v>2238.67</v>
      </c>
      <c r="F8" s="17">
        <v>4757.16</v>
      </c>
      <c r="G8" s="15" t="s">
        <v>218</v>
      </c>
      <c r="H8" s="18">
        <v>3</v>
      </c>
      <c r="I8" s="10">
        <f t="shared" si="1"/>
        <v>0</v>
      </c>
    </row>
    <row r="9" spans="1:9" hidden="1" x14ac:dyDescent="0.3">
      <c r="A9" s="15" t="s">
        <v>225</v>
      </c>
      <c r="B9" s="15">
        <f t="shared" si="0"/>
        <v>65792</v>
      </c>
      <c r="C9" s="16">
        <v>43404</v>
      </c>
      <c r="D9" s="17">
        <v>4558.33</v>
      </c>
      <c r="E9" s="17">
        <v>1048.42</v>
      </c>
      <c r="F9" s="17">
        <v>3509.91</v>
      </c>
      <c r="G9" s="15" t="s">
        <v>218</v>
      </c>
      <c r="H9" s="18">
        <v>5</v>
      </c>
      <c r="I9" s="10">
        <f t="shared" si="1"/>
        <v>0</v>
      </c>
    </row>
    <row r="10" spans="1:9" hidden="1" x14ac:dyDescent="0.3">
      <c r="A10" s="15" t="s">
        <v>226</v>
      </c>
      <c r="B10" s="15">
        <f t="shared" si="0"/>
        <v>65793</v>
      </c>
      <c r="C10" s="16">
        <v>43404</v>
      </c>
      <c r="D10" s="17">
        <v>4933.33</v>
      </c>
      <c r="E10" s="17">
        <v>1184</v>
      </c>
      <c r="F10" s="17">
        <v>3749.33</v>
      </c>
      <c r="G10" s="15" t="s">
        <v>218</v>
      </c>
      <c r="H10" s="18">
        <v>6</v>
      </c>
      <c r="I10" s="10">
        <f t="shared" si="1"/>
        <v>0</v>
      </c>
    </row>
    <row r="11" spans="1:9" hidden="1" x14ac:dyDescent="0.3">
      <c r="A11" s="15" t="s">
        <v>227</v>
      </c>
      <c r="B11" s="15">
        <f t="shared" si="0"/>
        <v>65794</v>
      </c>
      <c r="C11" s="16">
        <v>43404</v>
      </c>
      <c r="D11" s="17">
        <v>7183.33</v>
      </c>
      <c r="E11" s="17">
        <v>2011.33</v>
      </c>
      <c r="F11" s="17">
        <v>5172</v>
      </c>
      <c r="G11" s="15" t="s">
        <v>218</v>
      </c>
      <c r="H11" s="18">
        <v>5</v>
      </c>
      <c r="I11" s="10">
        <f t="shared" si="1"/>
        <v>0</v>
      </c>
    </row>
    <row r="12" spans="1:9" hidden="1" x14ac:dyDescent="0.3">
      <c r="A12" s="15" t="s">
        <v>228</v>
      </c>
      <c r="B12" s="15">
        <f t="shared" si="0"/>
        <v>65795</v>
      </c>
      <c r="C12" s="16">
        <v>43404</v>
      </c>
      <c r="D12" s="17">
        <v>4183.33</v>
      </c>
      <c r="E12" s="17">
        <v>1171.33</v>
      </c>
      <c r="F12" s="17">
        <v>3012</v>
      </c>
      <c r="G12" s="15" t="s">
        <v>218</v>
      </c>
      <c r="H12" s="18">
        <v>4</v>
      </c>
      <c r="I12" s="10">
        <f t="shared" si="1"/>
        <v>0</v>
      </c>
    </row>
    <row r="13" spans="1:9" hidden="1" x14ac:dyDescent="0.3">
      <c r="A13" s="15" t="s">
        <v>229</v>
      </c>
      <c r="B13" s="15">
        <f t="shared" si="0"/>
        <v>65796</v>
      </c>
      <c r="C13" s="16">
        <v>43404</v>
      </c>
      <c r="D13" s="17">
        <v>7370.83</v>
      </c>
      <c r="E13" s="17">
        <v>1990.13</v>
      </c>
      <c r="F13" s="17">
        <v>5380.7</v>
      </c>
      <c r="G13" s="15" t="s">
        <v>218</v>
      </c>
      <c r="H13" s="18">
        <v>4</v>
      </c>
      <c r="I13" s="10">
        <f t="shared" si="1"/>
        <v>0</v>
      </c>
    </row>
    <row r="14" spans="1:9" hidden="1" x14ac:dyDescent="0.3">
      <c r="A14" s="15" t="s">
        <v>230</v>
      </c>
      <c r="B14" s="15">
        <f t="shared" si="0"/>
        <v>65797</v>
      </c>
      <c r="C14" s="16">
        <v>43404</v>
      </c>
      <c r="D14" s="17">
        <v>7183.33</v>
      </c>
      <c r="E14" s="17">
        <v>2298.67</v>
      </c>
      <c r="F14" s="17">
        <v>4884.66</v>
      </c>
      <c r="G14" s="15" t="s">
        <v>218</v>
      </c>
      <c r="H14" s="18">
        <v>6</v>
      </c>
      <c r="I14" s="10">
        <f t="shared" si="1"/>
        <v>0</v>
      </c>
    </row>
    <row r="15" spans="1:9" hidden="1" x14ac:dyDescent="0.3">
      <c r="A15" s="15" t="s">
        <v>231</v>
      </c>
      <c r="B15" s="15">
        <f t="shared" si="0"/>
        <v>65798</v>
      </c>
      <c r="C15" s="16">
        <v>43404</v>
      </c>
      <c r="D15" s="17">
        <v>6620.83</v>
      </c>
      <c r="E15" s="17">
        <v>2118.67</v>
      </c>
      <c r="F15" s="17">
        <v>4502.16</v>
      </c>
      <c r="G15" s="15" t="s">
        <v>218</v>
      </c>
      <c r="H15" s="18">
        <v>4</v>
      </c>
      <c r="I15" s="10">
        <f t="shared" si="1"/>
        <v>0</v>
      </c>
    </row>
    <row r="16" spans="1:9" hidden="1" x14ac:dyDescent="0.3">
      <c r="A16" s="15" t="s">
        <v>232</v>
      </c>
      <c r="B16" s="15">
        <f t="shared" si="0"/>
        <v>65799</v>
      </c>
      <c r="C16" s="16">
        <v>43404</v>
      </c>
      <c r="D16" s="17">
        <v>4370.83</v>
      </c>
      <c r="E16" s="17">
        <v>1267.54</v>
      </c>
      <c r="F16" s="17">
        <v>3103.29</v>
      </c>
      <c r="G16" s="15" t="s">
        <v>218</v>
      </c>
      <c r="H16" s="18">
        <v>4</v>
      </c>
      <c r="I16" s="10">
        <f t="shared" si="1"/>
        <v>0</v>
      </c>
    </row>
    <row r="17" spans="1:9" hidden="1" x14ac:dyDescent="0.3">
      <c r="A17" s="15" t="s">
        <v>233</v>
      </c>
      <c r="B17" s="15">
        <f t="shared" si="0"/>
        <v>65800</v>
      </c>
      <c r="C17" s="16">
        <v>43404</v>
      </c>
      <c r="D17" s="17">
        <v>2495.83</v>
      </c>
      <c r="E17" s="17">
        <v>399.33</v>
      </c>
      <c r="F17" s="17">
        <v>2096.5</v>
      </c>
      <c r="G17" s="15" t="s">
        <v>218</v>
      </c>
      <c r="H17" s="18">
        <v>6</v>
      </c>
      <c r="I17" s="10">
        <f t="shared" si="1"/>
        <v>0</v>
      </c>
    </row>
    <row r="18" spans="1:9" hidden="1" x14ac:dyDescent="0.3">
      <c r="A18" s="15" t="s">
        <v>234</v>
      </c>
      <c r="B18" s="15">
        <f t="shared" si="0"/>
        <v>65801</v>
      </c>
      <c r="C18" s="16">
        <v>43404</v>
      </c>
      <c r="D18" s="17">
        <v>3620.83</v>
      </c>
      <c r="E18" s="17">
        <v>724.17</v>
      </c>
      <c r="F18" s="17">
        <v>2896.66</v>
      </c>
      <c r="G18" s="15" t="s">
        <v>218</v>
      </c>
      <c r="H18" s="18">
        <v>1</v>
      </c>
      <c r="I18" s="10">
        <f t="shared" si="1"/>
        <v>0</v>
      </c>
    </row>
    <row r="19" spans="1:9" hidden="1" x14ac:dyDescent="0.3">
      <c r="A19" s="15" t="s">
        <v>235</v>
      </c>
      <c r="B19" s="15">
        <f t="shared" si="0"/>
        <v>65802</v>
      </c>
      <c r="C19" s="16">
        <v>43404</v>
      </c>
      <c r="D19" s="17">
        <v>6058.33</v>
      </c>
      <c r="E19" s="17">
        <v>1635.75</v>
      </c>
      <c r="F19" s="17">
        <v>4422.58</v>
      </c>
      <c r="G19" s="15" t="s">
        <v>218</v>
      </c>
      <c r="H19" s="18">
        <v>5</v>
      </c>
      <c r="I19" s="10">
        <f t="shared" si="1"/>
        <v>0</v>
      </c>
    </row>
    <row r="20" spans="1:9" hidden="1" x14ac:dyDescent="0.3">
      <c r="A20" s="15" t="s">
        <v>236</v>
      </c>
      <c r="B20" s="15">
        <f t="shared" si="0"/>
        <v>65803</v>
      </c>
      <c r="C20" s="16">
        <v>43404</v>
      </c>
      <c r="D20" s="17">
        <v>3245.83</v>
      </c>
      <c r="E20" s="17">
        <v>714.08</v>
      </c>
      <c r="F20" s="17">
        <v>2531.75</v>
      </c>
      <c r="G20" s="15" t="s">
        <v>218</v>
      </c>
      <c r="H20" s="18">
        <v>6</v>
      </c>
      <c r="I20" s="10">
        <f t="shared" si="1"/>
        <v>0</v>
      </c>
    </row>
    <row r="21" spans="1:9" hidden="1" x14ac:dyDescent="0.3">
      <c r="A21" s="15" t="s">
        <v>237</v>
      </c>
      <c r="B21" s="15">
        <f t="shared" si="0"/>
        <v>65804</v>
      </c>
      <c r="C21" s="16">
        <v>43404</v>
      </c>
      <c r="D21" s="17">
        <v>7370.83</v>
      </c>
      <c r="E21" s="17">
        <v>2358.67</v>
      </c>
      <c r="F21" s="17">
        <v>5012.16</v>
      </c>
      <c r="G21" s="15" t="s">
        <v>218</v>
      </c>
      <c r="H21" s="18">
        <v>3</v>
      </c>
      <c r="I21" s="10">
        <f t="shared" si="1"/>
        <v>0</v>
      </c>
    </row>
    <row r="22" spans="1:9" hidden="1" x14ac:dyDescent="0.3">
      <c r="A22" s="15" t="s">
        <v>238</v>
      </c>
      <c r="B22" s="15">
        <f t="shared" si="0"/>
        <v>65805</v>
      </c>
      <c r="C22" s="16">
        <v>43404</v>
      </c>
      <c r="D22" s="17">
        <v>5683.33</v>
      </c>
      <c r="E22" s="17">
        <v>1420.83</v>
      </c>
      <c r="F22" s="17">
        <v>4262.5</v>
      </c>
      <c r="G22" s="15" t="s">
        <v>218</v>
      </c>
      <c r="H22" s="18">
        <v>3</v>
      </c>
      <c r="I22" s="10">
        <f t="shared" si="1"/>
        <v>0</v>
      </c>
    </row>
    <row r="23" spans="1:9" hidden="1" x14ac:dyDescent="0.3">
      <c r="A23" s="15" t="s">
        <v>239</v>
      </c>
      <c r="B23" s="15">
        <f t="shared" si="0"/>
        <v>65806</v>
      </c>
      <c r="C23" s="16">
        <v>43404</v>
      </c>
      <c r="D23" s="17">
        <v>6245.83</v>
      </c>
      <c r="E23" s="17">
        <v>1748.83</v>
      </c>
      <c r="F23" s="17">
        <v>4497</v>
      </c>
      <c r="G23" s="15" t="s">
        <v>218</v>
      </c>
      <c r="H23" s="18">
        <v>5</v>
      </c>
      <c r="I23" s="10">
        <f t="shared" si="1"/>
        <v>0</v>
      </c>
    </row>
    <row r="24" spans="1:9" hidden="1" x14ac:dyDescent="0.3">
      <c r="A24" s="15" t="s">
        <v>240</v>
      </c>
      <c r="B24" s="15">
        <f t="shared" si="0"/>
        <v>65807</v>
      </c>
      <c r="C24" s="16">
        <v>43404</v>
      </c>
      <c r="D24" s="17">
        <v>3433.33</v>
      </c>
      <c r="E24" s="17">
        <v>858.33</v>
      </c>
      <c r="F24" s="17">
        <v>2575</v>
      </c>
      <c r="G24" s="15" t="s">
        <v>218</v>
      </c>
      <c r="H24" s="18">
        <v>1</v>
      </c>
      <c r="I24" s="10">
        <f t="shared" si="1"/>
        <v>0</v>
      </c>
    </row>
    <row r="25" spans="1:9" hidden="1" x14ac:dyDescent="0.3">
      <c r="A25" s="15" t="s">
        <v>241</v>
      </c>
      <c r="B25" s="15">
        <f t="shared" si="0"/>
        <v>65808</v>
      </c>
      <c r="C25" s="16">
        <v>43404</v>
      </c>
      <c r="D25" s="17">
        <v>5120.83</v>
      </c>
      <c r="E25" s="17">
        <v>1177.79</v>
      </c>
      <c r="F25" s="17">
        <v>3943.04</v>
      </c>
      <c r="G25" s="15" t="s">
        <v>218</v>
      </c>
      <c r="H25" s="18">
        <v>4</v>
      </c>
      <c r="I25" s="10">
        <f t="shared" si="1"/>
        <v>0</v>
      </c>
    </row>
    <row r="26" spans="1:9" hidden="1" x14ac:dyDescent="0.3">
      <c r="A26" s="15" t="s">
        <v>242</v>
      </c>
      <c r="B26" s="15">
        <f t="shared" si="0"/>
        <v>65809</v>
      </c>
      <c r="C26" s="16">
        <v>43404</v>
      </c>
      <c r="D26" s="17">
        <v>5120.83</v>
      </c>
      <c r="E26" s="17">
        <v>1382.63</v>
      </c>
      <c r="F26" s="17">
        <v>3738.2</v>
      </c>
      <c r="G26" s="15" t="s">
        <v>218</v>
      </c>
      <c r="H26" s="18">
        <v>6</v>
      </c>
      <c r="I26" s="10">
        <f t="shared" si="1"/>
        <v>0</v>
      </c>
    </row>
    <row r="27" spans="1:9" hidden="1" x14ac:dyDescent="0.3">
      <c r="A27" s="15" t="s">
        <v>243</v>
      </c>
      <c r="B27" s="15">
        <f t="shared" si="0"/>
        <v>65810</v>
      </c>
      <c r="C27" s="16">
        <v>43404</v>
      </c>
      <c r="D27" s="17">
        <v>4558.33</v>
      </c>
      <c r="E27" s="17">
        <v>1139.58</v>
      </c>
      <c r="F27" s="17">
        <v>3418.75</v>
      </c>
      <c r="G27" s="15" t="s">
        <v>218</v>
      </c>
      <c r="H27" s="18">
        <v>6</v>
      </c>
      <c r="I27" s="10">
        <f t="shared" si="1"/>
        <v>0</v>
      </c>
    </row>
    <row r="28" spans="1:9" hidden="1" x14ac:dyDescent="0.3">
      <c r="A28" s="15" t="s">
        <v>244</v>
      </c>
      <c r="B28" s="15">
        <f t="shared" si="0"/>
        <v>65811</v>
      </c>
      <c r="C28" s="16">
        <v>43404</v>
      </c>
      <c r="D28" s="17">
        <v>5870.83</v>
      </c>
      <c r="E28" s="17">
        <v>1467.71</v>
      </c>
      <c r="F28" s="17">
        <v>4403.12</v>
      </c>
      <c r="G28" s="15" t="s">
        <v>218</v>
      </c>
      <c r="H28" s="18">
        <v>5</v>
      </c>
      <c r="I28" s="10">
        <f t="shared" si="1"/>
        <v>0</v>
      </c>
    </row>
    <row r="29" spans="1:9" hidden="1" x14ac:dyDescent="0.3">
      <c r="A29" s="15" t="s">
        <v>245</v>
      </c>
      <c r="B29" s="15">
        <f t="shared" si="0"/>
        <v>65812</v>
      </c>
      <c r="C29" s="16">
        <v>43404</v>
      </c>
      <c r="D29" s="17">
        <v>6995.83</v>
      </c>
      <c r="E29" s="17">
        <v>2238.67</v>
      </c>
      <c r="F29" s="17">
        <v>4757.16</v>
      </c>
      <c r="G29" s="15" t="s">
        <v>218</v>
      </c>
      <c r="H29" s="18">
        <v>5</v>
      </c>
      <c r="I29" s="10">
        <f t="shared" si="1"/>
        <v>0</v>
      </c>
    </row>
    <row r="30" spans="1:9" hidden="1" x14ac:dyDescent="0.3">
      <c r="A30" s="15" t="s">
        <v>246</v>
      </c>
      <c r="B30" s="15">
        <f t="shared" si="0"/>
        <v>65813</v>
      </c>
      <c r="C30" s="16">
        <v>43404</v>
      </c>
      <c r="D30" s="17">
        <v>3058.33</v>
      </c>
      <c r="E30" s="17">
        <v>642.25</v>
      </c>
      <c r="F30" s="17">
        <v>2416.08</v>
      </c>
      <c r="G30" s="15" t="s">
        <v>218</v>
      </c>
      <c r="H30" s="18">
        <v>6</v>
      </c>
      <c r="I30" s="10">
        <f t="shared" si="1"/>
        <v>0</v>
      </c>
    </row>
    <row r="31" spans="1:9" hidden="1" x14ac:dyDescent="0.3">
      <c r="A31" s="15" t="s">
        <v>247</v>
      </c>
      <c r="B31" s="15">
        <f t="shared" si="0"/>
        <v>65814</v>
      </c>
      <c r="C31" s="16">
        <v>43404</v>
      </c>
      <c r="D31" s="17">
        <v>2495.83</v>
      </c>
      <c r="E31" s="17">
        <v>349.42</v>
      </c>
      <c r="F31" s="17">
        <v>2146.41</v>
      </c>
      <c r="G31" s="15" t="s">
        <v>218</v>
      </c>
      <c r="H31" s="18">
        <v>6</v>
      </c>
      <c r="I31" s="10">
        <f t="shared" si="1"/>
        <v>0</v>
      </c>
    </row>
    <row r="32" spans="1:9" hidden="1" x14ac:dyDescent="0.3">
      <c r="A32" s="15" t="s">
        <v>248</v>
      </c>
      <c r="B32" s="15">
        <f t="shared" si="0"/>
        <v>65815</v>
      </c>
      <c r="C32" s="16">
        <v>43404</v>
      </c>
      <c r="D32" s="17">
        <v>4370.83</v>
      </c>
      <c r="E32" s="17">
        <v>1049</v>
      </c>
      <c r="F32" s="17">
        <v>3321.83</v>
      </c>
      <c r="G32" s="15" t="s">
        <v>218</v>
      </c>
      <c r="H32" s="18">
        <v>5</v>
      </c>
      <c r="I32" s="10">
        <f t="shared" si="1"/>
        <v>0</v>
      </c>
    </row>
    <row r="33" spans="1:9" hidden="1" x14ac:dyDescent="0.3">
      <c r="A33" s="15" t="s">
        <v>249</v>
      </c>
      <c r="B33" s="15">
        <f t="shared" si="0"/>
        <v>65816</v>
      </c>
      <c r="C33" s="16">
        <v>43404</v>
      </c>
      <c r="D33" s="17">
        <v>6620.83</v>
      </c>
      <c r="E33" s="17">
        <v>2118.67</v>
      </c>
      <c r="F33" s="17">
        <v>4502.16</v>
      </c>
      <c r="G33" s="15" t="s">
        <v>218</v>
      </c>
      <c r="H33" s="18">
        <v>3</v>
      </c>
      <c r="I33" s="10">
        <f t="shared" si="1"/>
        <v>0</v>
      </c>
    </row>
    <row r="34" spans="1:9" hidden="1" x14ac:dyDescent="0.3">
      <c r="A34" s="15" t="s">
        <v>250</v>
      </c>
      <c r="B34" s="15">
        <f t="shared" si="0"/>
        <v>65817</v>
      </c>
      <c r="C34" s="16">
        <v>43404</v>
      </c>
      <c r="D34" s="17">
        <v>4933.33</v>
      </c>
      <c r="E34" s="17">
        <v>1184</v>
      </c>
      <c r="F34" s="17">
        <v>3749.33</v>
      </c>
      <c r="G34" s="15" t="s">
        <v>218</v>
      </c>
      <c r="H34" s="18">
        <v>4</v>
      </c>
      <c r="I34" s="10">
        <f t="shared" si="1"/>
        <v>0</v>
      </c>
    </row>
    <row r="35" spans="1:9" hidden="1" x14ac:dyDescent="0.3">
      <c r="A35" s="15" t="s">
        <v>251</v>
      </c>
      <c r="B35" s="15">
        <f t="shared" si="0"/>
        <v>65818</v>
      </c>
      <c r="C35" s="16">
        <v>43404</v>
      </c>
      <c r="D35" s="17">
        <v>2495.83</v>
      </c>
      <c r="E35" s="17">
        <v>224.63</v>
      </c>
      <c r="F35" s="17">
        <v>2271.1999999999998</v>
      </c>
      <c r="G35" s="15" t="s">
        <v>218</v>
      </c>
      <c r="H35" s="18">
        <v>6</v>
      </c>
      <c r="I35" s="10">
        <f t="shared" si="1"/>
        <v>0</v>
      </c>
    </row>
    <row r="36" spans="1:9" hidden="1" x14ac:dyDescent="0.3">
      <c r="A36" s="15" t="s">
        <v>252</v>
      </c>
      <c r="B36" s="15">
        <f t="shared" si="0"/>
        <v>65819</v>
      </c>
      <c r="C36" s="16">
        <v>43404</v>
      </c>
      <c r="D36" s="17">
        <v>5120.83</v>
      </c>
      <c r="E36" s="17">
        <v>1382.63</v>
      </c>
      <c r="F36" s="17">
        <v>3738.2</v>
      </c>
      <c r="G36" s="15" t="s">
        <v>218</v>
      </c>
      <c r="H36" s="18">
        <v>2</v>
      </c>
      <c r="I36" s="10">
        <f t="shared" si="1"/>
        <v>0</v>
      </c>
    </row>
    <row r="37" spans="1:9" hidden="1" x14ac:dyDescent="0.3">
      <c r="A37" s="15" t="s">
        <v>253</v>
      </c>
      <c r="B37" s="15">
        <f t="shared" si="0"/>
        <v>65820</v>
      </c>
      <c r="C37" s="16">
        <v>43404</v>
      </c>
      <c r="D37" s="17">
        <v>4370.83</v>
      </c>
      <c r="E37" s="17">
        <v>1005.29</v>
      </c>
      <c r="F37" s="17">
        <v>3365.54</v>
      </c>
      <c r="G37" s="15" t="s">
        <v>218</v>
      </c>
      <c r="H37" s="18">
        <v>4</v>
      </c>
      <c r="I37" s="10">
        <f t="shared" si="1"/>
        <v>0</v>
      </c>
    </row>
    <row r="38" spans="1:9" hidden="1" x14ac:dyDescent="0.3">
      <c r="A38" s="15" t="s">
        <v>254</v>
      </c>
      <c r="B38" s="15">
        <f t="shared" si="0"/>
        <v>65821</v>
      </c>
      <c r="C38" s="16">
        <v>43404</v>
      </c>
      <c r="D38" s="17">
        <v>3433.33</v>
      </c>
      <c r="E38" s="17">
        <v>858.33</v>
      </c>
      <c r="F38" s="17">
        <v>2575</v>
      </c>
      <c r="G38" s="15" t="s">
        <v>218</v>
      </c>
      <c r="H38" s="18">
        <v>2</v>
      </c>
      <c r="I38" s="10">
        <f t="shared" si="1"/>
        <v>0</v>
      </c>
    </row>
    <row r="39" spans="1:9" hidden="1" x14ac:dyDescent="0.3">
      <c r="A39" s="15" t="s">
        <v>255</v>
      </c>
      <c r="B39" s="15">
        <f t="shared" si="0"/>
        <v>65822</v>
      </c>
      <c r="C39" s="16">
        <v>43404</v>
      </c>
      <c r="D39" s="17">
        <v>6245.83</v>
      </c>
      <c r="E39" s="17">
        <v>1936.21</v>
      </c>
      <c r="F39" s="17">
        <v>4309.62</v>
      </c>
      <c r="G39" s="15" t="s">
        <v>218</v>
      </c>
      <c r="H39" s="18">
        <v>5</v>
      </c>
      <c r="I39" s="10">
        <f t="shared" si="1"/>
        <v>0</v>
      </c>
    </row>
    <row r="40" spans="1:9" hidden="1" x14ac:dyDescent="0.3">
      <c r="A40" s="15" t="s">
        <v>256</v>
      </c>
      <c r="B40" s="15">
        <f t="shared" si="0"/>
        <v>65823</v>
      </c>
      <c r="C40" s="16">
        <v>43404</v>
      </c>
      <c r="D40" s="17">
        <v>4558.33</v>
      </c>
      <c r="E40" s="17">
        <v>1048.42</v>
      </c>
      <c r="F40" s="17">
        <v>3509.91</v>
      </c>
      <c r="G40" s="15" t="s">
        <v>218</v>
      </c>
      <c r="H40" s="18">
        <v>6</v>
      </c>
      <c r="I40" s="10">
        <f t="shared" si="1"/>
        <v>0</v>
      </c>
    </row>
    <row r="41" spans="1:9" hidden="1" x14ac:dyDescent="0.3">
      <c r="A41" s="15" t="s">
        <v>257</v>
      </c>
      <c r="B41" s="15">
        <f t="shared" si="0"/>
        <v>65824</v>
      </c>
      <c r="C41" s="16">
        <v>43404</v>
      </c>
      <c r="D41" s="17">
        <v>3058.33</v>
      </c>
      <c r="E41" s="17">
        <v>550.5</v>
      </c>
      <c r="F41" s="17">
        <v>2507.83</v>
      </c>
      <c r="G41" s="15" t="s">
        <v>218</v>
      </c>
      <c r="H41" s="18">
        <v>6</v>
      </c>
      <c r="I41" s="10">
        <f t="shared" si="1"/>
        <v>0</v>
      </c>
    </row>
    <row r="42" spans="1:9" hidden="1" x14ac:dyDescent="0.3">
      <c r="A42" s="15" t="s">
        <v>258</v>
      </c>
      <c r="B42" s="15">
        <f t="shared" si="0"/>
        <v>65825</v>
      </c>
      <c r="C42" s="16">
        <v>43404</v>
      </c>
      <c r="D42" s="17">
        <v>4370.83</v>
      </c>
      <c r="E42" s="17">
        <v>1267.54</v>
      </c>
      <c r="F42" s="17">
        <v>3103.29</v>
      </c>
      <c r="G42" s="15" t="s">
        <v>218</v>
      </c>
      <c r="H42" s="18">
        <v>4</v>
      </c>
      <c r="I42" s="10">
        <f t="shared" si="1"/>
        <v>0</v>
      </c>
    </row>
    <row r="43" spans="1:9" hidden="1" x14ac:dyDescent="0.3">
      <c r="A43" s="15" t="s">
        <v>259</v>
      </c>
      <c r="B43" s="15">
        <f t="shared" si="0"/>
        <v>65826</v>
      </c>
      <c r="C43" s="16">
        <v>43404</v>
      </c>
      <c r="D43" s="17">
        <v>4183.33</v>
      </c>
      <c r="E43" s="17">
        <v>1213.17</v>
      </c>
      <c r="F43" s="17">
        <v>2970.16</v>
      </c>
      <c r="G43" s="15" t="s">
        <v>218</v>
      </c>
      <c r="H43" s="18">
        <v>3</v>
      </c>
      <c r="I43" s="10">
        <f t="shared" si="1"/>
        <v>0</v>
      </c>
    </row>
    <row r="44" spans="1:9" hidden="1" x14ac:dyDescent="0.3">
      <c r="A44" s="15" t="s">
        <v>260</v>
      </c>
      <c r="B44" s="15">
        <f t="shared" si="0"/>
        <v>65827</v>
      </c>
      <c r="C44" s="16">
        <v>43404</v>
      </c>
      <c r="D44" s="17">
        <v>3620.83</v>
      </c>
      <c r="E44" s="17">
        <v>687.96</v>
      </c>
      <c r="F44" s="17">
        <v>2932.87</v>
      </c>
      <c r="G44" s="15" t="s">
        <v>218</v>
      </c>
      <c r="H44" s="18">
        <v>3</v>
      </c>
      <c r="I44" s="10">
        <f t="shared" si="1"/>
        <v>0</v>
      </c>
    </row>
    <row r="45" spans="1:9" hidden="1" x14ac:dyDescent="0.3">
      <c r="A45" s="15" t="s">
        <v>261</v>
      </c>
      <c r="B45" s="15">
        <f t="shared" si="0"/>
        <v>65828</v>
      </c>
      <c r="C45" s="16">
        <v>43404</v>
      </c>
      <c r="D45" s="17">
        <v>6808.33</v>
      </c>
      <c r="E45" s="17">
        <v>1906.33</v>
      </c>
      <c r="F45" s="17">
        <v>4902</v>
      </c>
      <c r="G45" s="15" t="s">
        <v>218</v>
      </c>
      <c r="H45" s="18">
        <v>5</v>
      </c>
      <c r="I45" s="10">
        <f t="shared" si="1"/>
        <v>0</v>
      </c>
    </row>
    <row r="46" spans="1:9" hidden="1" x14ac:dyDescent="0.3">
      <c r="A46" s="15" t="s">
        <v>262</v>
      </c>
      <c r="B46" s="15">
        <f t="shared" si="0"/>
        <v>65829</v>
      </c>
      <c r="C46" s="16">
        <v>43404</v>
      </c>
      <c r="D46" s="17">
        <v>6808.33</v>
      </c>
      <c r="E46" s="17">
        <v>2178.67</v>
      </c>
      <c r="F46" s="17">
        <v>4629.66</v>
      </c>
      <c r="G46" s="15" t="s">
        <v>218</v>
      </c>
      <c r="H46" s="18">
        <v>6</v>
      </c>
      <c r="I46" s="10">
        <f t="shared" si="1"/>
        <v>0</v>
      </c>
    </row>
    <row r="47" spans="1:9" hidden="1" x14ac:dyDescent="0.3">
      <c r="A47" s="15" t="s">
        <v>263</v>
      </c>
      <c r="B47" s="15">
        <f t="shared" si="0"/>
        <v>65830</v>
      </c>
      <c r="C47" s="16">
        <v>43404</v>
      </c>
      <c r="D47" s="17">
        <v>2870.83</v>
      </c>
      <c r="E47" s="17">
        <v>516.75</v>
      </c>
      <c r="F47" s="17">
        <v>2354.08</v>
      </c>
      <c r="G47" s="15" t="s">
        <v>218</v>
      </c>
      <c r="H47" s="18">
        <v>6</v>
      </c>
      <c r="I47" s="10">
        <f t="shared" si="1"/>
        <v>0</v>
      </c>
    </row>
    <row r="48" spans="1:9" hidden="1" x14ac:dyDescent="0.3">
      <c r="A48" s="15" t="s">
        <v>264</v>
      </c>
      <c r="B48" s="15">
        <f t="shared" si="0"/>
        <v>65831</v>
      </c>
      <c r="C48" s="16">
        <v>43404</v>
      </c>
      <c r="D48" s="17">
        <v>4370.83</v>
      </c>
      <c r="E48" s="17">
        <v>1136.42</v>
      </c>
      <c r="F48" s="17">
        <v>3234.41</v>
      </c>
      <c r="G48" s="15" t="s">
        <v>218</v>
      </c>
      <c r="H48" s="18">
        <v>2</v>
      </c>
      <c r="I48" s="10">
        <f t="shared" si="1"/>
        <v>0</v>
      </c>
    </row>
    <row r="49" spans="1:9" hidden="1" x14ac:dyDescent="0.3">
      <c r="A49" s="15" t="s">
        <v>265</v>
      </c>
      <c r="B49" s="15">
        <f t="shared" si="0"/>
        <v>65832</v>
      </c>
      <c r="C49" s="16">
        <v>43404</v>
      </c>
      <c r="D49" s="17">
        <v>7370.83</v>
      </c>
      <c r="E49" s="17">
        <v>2211.25</v>
      </c>
      <c r="F49" s="17">
        <v>5159.58</v>
      </c>
      <c r="G49" s="15" t="s">
        <v>218</v>
      </c>
      <c r="H49" s="18">
        <v>6</v>
      </c>
      <c r="I49" s="10">
        <f t="shared" si="1"/>
        <v>0</v>
      </c>
    </row>
    <row r="50" spans="1:9" hidden="1" x14ac:dyDescent="0.3">
      <c r="A50" s="15" t="s">
        <v>266</v>
      </c>
      <c r="B50" s="15">
        <f t="shared" si="0"/>
        <v>65833</v>
      </c>
      <c r="C50" s="16">
        <v>43404</v>
      </c>
      <c r="D50" s="17">
        <v>12018.75</v>
      </c>
      <c r="E50" s="17">
        <v>4326.75</v>
      </c>
      <c r="F50" s="17">
        <v>7692</v>
      </c>
      <c r="G50" s="15" t="s">
        <v>218</v>
      </c>
      <c r="H50" s="18">
        <v>1</v>
      </c>
      <c r="I50" s="10">
        <f t="shared" si="1"/>
        <v>0</v>
      </c>
    </row>
    <row r="51" spans="1:9" hidden="1" x14ac:dyDescent="0.3">
      <c r="A51" s="15" t="s">
        <v>267</v>
      </c>
      <c r="B51" s="15">
        <f t="shared" si="0"/>
        <v>65834</v>
      </c>
      <c r="C51" s="16">
        <v>43404</v>
      </c>
      <c r="D51" s="17">
        <v>5870.83</v>
      </c>
      <c r="E51" s="17">
        <v>1585.13</v>
      </c>
      <c r="F51" s="17">
        <v>4285.7</v>
      </c>
      <c r="G51" s="15" t="s">
        <v>218</v>
      </c>
      <c r="H51" s="18">
        <v>3</v>
      </c>
      <c r="I51" s="10">
        <f t="shared" si="1"/>
        <v>0</v>
      </c>
    </row>
    <row r="52" spans="1:9" hidden="1" x14ac:dyDescent="0.3">
      <c r="A52" s="15" t="s">
        <v>268</v>
      </c>
      <c r="B52" s="15">
        <f t="shared" si="0"/>
        <v>65835</v>
      </c>
      <c r="C52" s="16">
        <v>43404</v>
      </c>
      <c r="D52" s="17">
        <v>6995.83</v>
      </c>
      <c r="E52" s="17">
        <v>1888.88</v>
      </c>
      <c r="F52" s="17">
        <v>5106.95</v>
      </c>
      <c r="G52" s="15" t="s">
        <v>218</v>
      </c>
      <c r="H52" s="18">
        <v>3</v>
      </c>
      <c r="I52" s="10">
        <f t="shared" si="1"/>
        <v>0</v>
      </c>
    </row>
    <row r="53" spans="1:9" hidden="1" x14ac:dyDescent="0.3">
      <c r="A53" s="15" t="s">
        <v>269</v>
      </c>
      <c r="B53" s="15">
        <f t="shared" si="0"/>
        <v>65836</v>
      </c>
      <c r="C53" s="16">
        <v>43404</v>
      </c>
      <c r="D53" s="17">
        <v>6995.83</v>
      </c>
      <c r="E53" s="17">
        <v>2168.71</v>
      </c>
      <c r="F53" s="17">
        <v>4827.12</v>
      </c>
      <c r="G53" s="15" t="s">
        <v>218</v>
      </c>
      <c r="H53" s="18">
        <v>4</v>
      </c>
      <c r="I53" s="10">
        <f t="shared" si="1"/>
        <v>0</v>
      </c>
    </row>
    <row r="54" spans="1:9" hidden="1" x14ac:dyDescent="0.3">
      <c r="A54" s="15" t="s">
        <v>270</v>
      </c>
      <c r="B54" s="15">
        <f t="shared" si="0"/>
        <v>65837</v>
      </c>
      <c r="C54" s="16">
        <v>43404</v>
      </c>
      <c r="D54" s="17">
        <v>3808.33</v>
      </c>
      <c r="E54" s="17">
        <v>952.08</v>
      </c>
      <c r="F54" s="17">
        <v>2856.25</v>
      </c>
      <c r="G54" s="15" t="s">
        <v>218</v>
      </c>
      <c r="H54" s="18">
        <v>2</v>
      </c>
      <c r="I54" s="10">
        <f t="shared" si="1"/>
        <v>0</v>
      </c>
    </row>
    <row r="55" spans="1:9" hidden="1" x14ac:dyDescent="0.3">
      <c r="A55" s="15" t="s">
        <v>271</v>
      </c>
      <c r="B55" s="15">
        <f t="shared" si="0"/>
        <v>65838</v>
      </c>
      <c r="C55" s="16">
        <v>43404</v>
      </c>
      <c r="D55" s="17">
        <v>4370.83</v>
      </c>
      <c r="E55" s="17">
        <v>1049</v>
      </c>
      <c r="F55" s="17">
        <v>3321.83</v>
      </c>
      <c r="G55" s="15" t="s">
        <v>218</v>
      </c>
      <c r="H55" s="18">
        <v>6</v>
      </c>
      <c r="I55" s="10">
        <f t="shared" si="1"/>
        <v>0</v>
      </c>
    </row>
    <row r="56" spans="1:9" hidden="1" x14ac:dyDescent="0.3">
      <c r="A56" s="15" t="s">
        <v>272</v>
      </c>
      <c r="B56" s="15">
        <f t="shared" si="0"/>
        <v>65839</v>
      </c>
      <c r="C56" s="16">
        <v>43404</v>
      </c>
      <c r="D56" s="17">
        <v>6808.33</v>
      </c>
      <c r="E56" s="17">
        <v>1838.25</v>
      </c>
      <c r="F56" s="17">
        <v>4970.08</v>
      </c>
      <c r="G56" s="15" t="s">
        <v>218</v>
      </c>
      <c r="H56" s="18">
        <v>2</v>
      </c>
      <c r="I56" s="10">
        <f t="shared" si="1"/>
        <v>0</v>
      </c>
    </row>
    <row r="57" spans="1:9" hidden="1" x14ac:dyDescent="0.3">
      <c r="A57" s="15" t="s">
        <v>273</v>
      </c>
      <c r="B57" s="15">
        <f t="shared" si="0"/>
        <v>65840</v>
      </c>
      <c r="C57" s="16">
        <v>43404</v>
      </c>
      <c r="D57" s="17">
        <v>3433.33</v>
      </c>
      <c r="E57" s="17">
        <v>858.33</v>
      </c>
      <c r="F57" s="17">
        <v>2575</v>
      </c>
      <c r="G57" s="15" t="s">
        <v>218</v>
      </c>
      <c r="H57" s="18">
        <v>4</v>
      </c>
      <c r="I57" s="10">
        <f t="shared" si="1"/>
        <v>0</v>
      </c>
    </row>
    <row r="58" spans="1:9" hidden="1" x14ac:dyDescent="0.3">
      <c r="A58" s="15" t="s">
        <v>274</v>
      </c>
      <c r="B58" s="15">
        <f t="shared" si="0"/>
        <v>65841</v>
      </c>
      <c r="C58" s="16">
        <v>43404</v>
      </c>
      <c r="D58" s="17">
        <v>11883.75</v>
      </c>
      <c r="E58" s="17">
        <v>4159.3100000000004</v>
      </c>
      <c r="F58" s="17">
        <v>7724.44</v>
      </c>
      <c r="G58" s="15" t="s">
        <v>218</v>
      </c>
      <c r="H58" s="18">
        <v>1</v>
      </c>
      <c r="I58" s="10">
        <f t="shared" si="1"/>
        <v>0</v>
      </c>
    </row>
    <row r="59" spans="1:9" hidden="1" x14ac:dyDescent="0.3">
      <c r="A59" s="15" t="s">
        <v>275</v>
      </c>
      <c r="B59" s="15">
        <f t="shared" si="0"/>
        <v>65842</v>
      </c>
      <c r="C59" s="16">
        <v>43404</v>
      </c>
      <c r="D59" s="17">
        <v>3245.83</v>
      </c>
      <c r="E59" s="17">
        <v>681.63</v>
      </c>
      <c r="F59" s="17">
        <v>2564.1999999999998</v>
      </c>
      <c r="G59" s="15" t="s">
        <v>218</v>
      </c>
      <c r="H59" s="18">
        <v>6</v>
      </c>
      <c r="I59" s="10">
        <f t="shared" si="1"/>
        <v>0</v>
      </c>
    </row>
    <row r="60" spans="1:9" hidden="1" x14ac:dyDescent="0.3">
      <c r="A60" s="15" t="s">
        <v>276</v>
      </c>
      <c r="B60" s="15">
        <f t="shared" si="0"/>
        <v>65843</v>
      </c>
      <c r="C60" s="16">
        <v>43404</v>
      </c>
      <c r="D60" s="17">
        <v>2495.83</v>
      </c>
      <c r="E60" s="17">
        <v>249.58</v>
      </c>
      <c r="F60" s="17">
        <v>2246.25</v>
      </c>
      <c r="G60" s="15" t="s">
        <v>218</v>
      </c>
      <c r="H60" s="18">
        <v>6</v>
      </c>
      <c r="I60" s="10">
        <f t="shared" si="1"/>
        <v>0</v>
      </c>
    </row>
    <row r="61" spans="1:9" hidden="1" x14ac:dyDescent="0.3">
      <c r="A61" s="15" t="s">
        <v>277</v>
      </c>
      <c r="B61" s="15">
        <f t="shared" si="0"/>
        <v>65844</v>
      </c>
      <c r="C61" s="16">
        <v>43404</v>
      </c>
      <c r="D61" s="17">
        <v>5870.83</v>
      </c>
      <c r="E61" s="17">
        <v>1467.71</v>
      </c>
      <c r="F61" s="17">
        <v>4403.12</v>
      </c>
      <c r="G61" s="15" t="s">
        <v>218</v>
      </c>
      <c r="H61" s="18">
        <v>4</v>
      </c>
      <c r="I61" s="10">
        <f t="shared" si="1"/>
        <v>0</v>
      </c>
    </row>
    <row r="62" spans="1:9" hidden="1" x14ac:dyDescent="0.3">
      <c r="A62" s="15" t="s">
        <v>278</v>
      </c>
      <c r="B62" s="15">
        <f t="shared" si="0"/>
        <v>65845</v>
      </c>
      <c r="C62" s="16">
        <v>43404</v>
      </c>
      <c r="D62" s="17">
        <v>2495.83</v>
      </c>
      <c r="E62" s="17">
        <v>374.38</v>
      </c>
      <c r="F62" s="17">
        <v>2121.4499999999998</v>
      </c>
      <c r="G62" s="15" t="s">
        <v>218</v>
      </c>
      <c r="H62" s="18">
        <v>6</v>
      </c>
      <c r="I62" s="10">
        <f t="shared" si="1"/>
        <v>0</v>
      </c>
    </row>
    <row r="63" spans="1:9" hidden="1" x14ac:dyDescent="0.3">
      <c r="A63" s="15" t="s">
        <v>279</v>
      </c>
      <c r="B63" s="15">
        <f t="shared" si="0"/>
        <v>65846</v>
      </c>
      <c r="C63" s="16">
        <v>43404</v>
      </c>
      <c r="D63" s="17">
        <v>7183.33</v>
      </c>
      <c r="E63" s="17">
        <v>2298.67</v>
      </c>
      <c r="F63" s="17">
        <v>4884.66</v>
      </c>
      <c r="G63" s="15" t="s">
        <v>218</v>
      </c>
      <c r="H63" s="18">
        <v>5</v>
      </c>
      <c r="I63" s="10">
        <f t="shared" si="1"/>
        <v>0</v>
      </c>
    </row>
    <row r="64" spans="1:9" hidden="1" x14ac:dyDescent="0.3">
      <c r="A64" s="15" t="s">
        <v>280</v>
      </c>
      <c r="B64" s="15">
        <f t="shared" si="0"/>
        <v>65847</v>
      </c>
      <c r="C64" s="16">
        <v>43404</v>
      </c>
      <c r="D64" s="17">
        <v>7183.33</v>
      </c>
      <c r="E64" s="17">
        <v>2155</v>
      </c>
      <c r="F64" s="17">
        <v>5028.33</v>
      </c>
      <c r="G64" s="15" t="s">
        <v>218</v>
      </c>
      <c r="H64" s="18">
        <v>6</v>
      </c>
      <c r="I64" s="10">
        <f t="shared" si="1"/>
        <v>0</v>
      </c>
    </row>
    <row r="65" spans="1:9" hidden="1" x14ac:dyDescent="0.3">
      <c r="A65" s="15" t="s">
        <v>281</v>
      </c>
      <c r="B65" s="15">
        <f t="shared" si="0"/>
        <v>65848</v>
      </c>
      <c r="C65" s="16">
        <v>43404</v>
      </c>
      <c r="D65" s="17">
        <v>2683.33</v>
      </c>
      <c r="E65" s="17">
        <v>590.33000000000004</v>
      </c>
      <c r="F65" s="17">
        <v>2093</v>
      </c>
      <c r="G65" s="15" t="s">
        <v>218</v>
      </c>
      <c r="H65" s="18">
        <v>6</v>
      </c>
      <c r="I65" s="10">
        <f t="shared" si="1"/>
        <v>0</v>
      </c>
    </row>
    <row r="66" spans="1:9" hidden="1" x14ac:dyDescent="0.3">
      <c r="A66" s="15" t="s">
        <v>282</v>
      </c>
      <c r="B66" s="15">
        <f t="shared" si="0"/>
        <v>65849</v>
      </c>
      <c r="C66" s="16">
        <v>43404</v>
      </c>
      <c r="D66" s="17">
        <v>3058.33</v>
      </c>
      <c r="E66" s="17">
        <v>672.83</v>
      </c>
      <c r="F66" s="17">
        <v>2385.5</v>
      </c>
      <c r="G66" s="15" t="s">
        <v>218</v>
      </c>
      <c r="H66" s="18">
        <v>6</v>
      </c>
      <c r="I66" s="10">
        <f t="shared" si="1"/>
        <v>0</v>
      </c>
    </row>
    <row r="67" spans="1:9" hidden="1" x14ac:dyDescent="0.3">
      <c r="A67" s="15" t="s">
        <v>283</v>
      </c>
      <c r="B67" s="15">
        <f t="shared" ref="B67:B130" si="2">B66+1</f>
        <v>65850</v>
      </c>
      <c r="C67" s="16">
        <v>43404</v>
      </c>
      <c r="D67" s="17">
        <v>6620.83</v>
      </c>
      <c r="E67" s="17">
        <v>1920.04</v>
      </c>
      <c r="F67" s="17">
        <v>4700.79</v>
      </c>
      <c r="G67" s="15" t="s">
        <v>218</v>
      </c>
      <c r="H67" s="18">
        <v>2</v>
      </c>
      <c r="I67" s="10">
        <f t="shared" ref="I67:I130" si="3">IF(B68-B67&lt;&gt;1,(B68-B67)-1,0)</f>
        <v>0</v>
      </c>
    </row>
    <row r="68" spans="1:9" hidden="1" x14ac:dyDescent="0.3">
      <c r="A68" s="15" t="s">
        <v>284</v>
      </c>
      <c r="B68" s="15">
        <f t="shared" si="2"/>
        <v>65851</v>
      </c>
      <c r="C68" s="16">
        <v>43404</v>
      </c>
      <c r="D68" s="17">
        <v>7370.83</v>
      </c>
      <c r="E68" s="17">
        <v>2284.96</v>
      </c>
      <c r="F68" s="17">
        <v>5085.87</v>
      </c>
      <c r="G68" s="15" t="s">
        <v>218</v>
      </c>
      <c r="H68" s="18">
        <v>3</v>
      </c>
      <c r="I68" s="10">
        <f t="shared" si="3"/>
        <v>0</v>
      </c>
    </row>
    <row r="69" spans="1:9" hidden="1" x14ac:dyDescent="0.3">
      <c r="A69" s="15" t="s">
        <v>285</v>
      </c>
      <c r="B69" s="15">
        <f t="shared" si="2"/>
        <v>65852</v>
      </c>
      <c r="C69" s="16">
        <v>43404</v>
      </c>
      <c r="D69" s="17">
        <v>5870.83</v>
      </c>
      <c r="E69" s="17">
        <v>1702.54</v>
      </c>
      <c r="F69" s="17">
        <v>4168.29</v>
      </c>
      <c r="G69" s="15" t="s">
        <v>218</v>
      </c>
      <c r="H69" s="18">
        <v>2</v>
      </c>
      <c r="I69" s="10">
        <f t="shared" si="3"/>
        <v>0</v>
      </c>
    </row>
    <row r="70" spans="1:9" hidden="1" x14ac:dyDescent="0.3">
      <c r="A70" s="15" t="s">
        <v>286</v>
      </c>
      <c r="B70" s="15">
        <f t="shared" si="2"/>
        <v>65853</v>
      </c>
      <c r="C70" s="16">
        <v>43404</v>
      </c>
      <c r="D70" s="17">
        <v>3995.83</v>
      </c>
      <c r="E70" s="17">
        <v>759.21</v>
      </c>
      <c r="F70" s="17">
        <v>3236.62</v>
      </c>
      <c r="G70" s="15" t="s">
        <v>218</v>
      </c>
      <c r="H70" s="18">
        <v>5</v>
      </c>
      <c r="I70" s="10">
        <f t="shared" si="3"/>
        <v>0</v>
      </c>
    </row>
    <row r="71" spans="1:9" hidden="1" x14ac:dyDescent="0.3">
      <c r="A71" s="15" t="s">
        <v>287</v>
      </c>
      <c r="B71" s="15">
        <f t="shared" si="2"/>
        <v>65854</v>
      </c>
      <c r="C71" s="16">
        <v>43404</v>
      </c>
      <c r="D71" s="17">
        <v>5495.83</v>
      </c>
      <c r="E71" s="17">
        <v>1593.79</v>
      </c>
      <c r="F71" s="17">
        <v>3902.04</v>
      </c>
      <c r="G71" s="15" t="s">
        <v>218</v>
      </c>
      <c r="H71" s="18">
        <v>3</v>
      </c>
      <c r="I71" s="10">
        <f t="shared" si="3"/>
        <v>0</v>
      </c>
    </row>
    <row r="72" spans="1:9" hidden="1" x14ac:dyDescent="0.3">
      <c r="A72" s="15" t="s">
        <v>288</v>
      </c>
      <c r="B72" s="15">
        <f t="shared" si="2"/>
        <v>65855</v>
      </c>
      <c r="C72" s="16">
        <v>43404</v>
      </c>
      <c r="D72" s="17">
        <v>7370.83</v>
      </c>
      <c r="E72" s="17">
        <v>1990.13</v>
      </c>
      <c r="F72" s="17">
        <v>5380.7</v>
      </c>
      <c r="G72" s="15" t="s">
        <v>218</v>
      </c>
      <c r="H72" s="18">
        <v>6</v>
      </c>
      <c r="I72" s="10">
        <f t="shared" si="3"/>
        <v>0</v>
      </c>
    </row>
    <row r="73" spans="1:9" hidden="1" x14ac:dyDescent="0.3">
      <c r="A73" s="15" t="s">
        <v>289</v>
      </c>
      <c r="B73" s="15">
        <f t="shared" si="2"/>
        <v>65856</v>
      </c>
      <c r="C73" s="16">
        <v>43404</v>
      </c>
      <c r="D73" s="17">
        <v>7183.33</v>
      </c>
      <c r="E73" s="17">
        <v>2083.17</v>
      </c>
      <c r="F73" s="17">
        <v>5100.16</v>
      </c>
      <c r="G73" s="15" t="s">
        <v>218</v>
      </c>
      <c r="H73" s="18">
        <v>2</v>
      </c>
      <c r="I73" s="10">
        <f t="shared" si="3"/>
        <v>0</v>
      </c>
    </row>
    <row r="74" spans="1:9" hidden="1" x14ac:dyDescent="0.3">
      <c r="A74" s="15" t="s">
        <v>290</v>
      </c>
      <c r="B74" s="15">
        <f t="shared" si="2"/>
        <v>65857</v>
      </c>
      <c r="C74" s="16">
        <v>43404</v>
      </c>
      <c r="D74" s="17">
        <v>11260</v>
      </c>
      <c r="E74" s="17">
        <v>3715.8</v>
      </c>
      <c r="F74" s="17">
        <v>7544.2</v>
      </c>
      <c r="G74" s="15" t="s">
        <v>218</v>
      </c>
      <c r="H74" s="18">
        <v>1</v>
      </c>
      <c r="I74" s="10">
        <f t="shared" si="3"/>
        <v>0</v>
      </c>
    </row>
    <row r="75" spans="1:9" hidden="1" x14ac:dyDescent="0.3">
      <c r="A75" s="15" t="s">
        <v>291</v>
      </c>
      <c r="B75" s="15">
        <f t="shared" si="2"/>
        <v>65858</v>
      </c>
      <c r="C75" s="16">
        <v>43404</v>
      </c>
      <c r="D75" s="17">
        <v>11118.75</v>
      </c>
      <c r="E75" s="17">
        <v>4113.9399999999996</v>
      </c>
      <c r="F75" s="17">
        <v>7004.81</v>
      </c>
      <c r="G75" s="15" t="s">
        <v>218</v>
      </c>
      <c r="H75" s="18">
        <v>1</v>
      </c>
      <c r="I75" s="10">
        <f t="shared" si="3"/>
        <v>0</v>
      </c>
    </row>
    <row r="76" spans="1:9" hidden="1" x14ac:dyDescent="0.3">
      <c r="A76" s="15" t="s">
        <v>292</v>
      </c>
      <c r="B76" s="15">
        <f t="shared" si="2"/>
        <v>65859</v>
      </c>
      <c r="C76" s="16">
        <v>43404</v>
      </c>
      <c r="D76" s="17">
        <v>2870.83</v>
      </c>
      <c r="E76" s="17">
        <v>459.33</v>
      </c>
      <c r="F76" s="17">
        <v>2411.5</v>
      </c>
      <c r="G76" s="15" t="s">
        <v>218</v>
      </c>
      <c r="H76" s="18">
        <v>6</v>
      </c>
      <c r="I76" s="10">
        <f t="shared" si="3"/>
        <v>0</v>
      </c>
    </row>
    <row r="77" spans="1:9" hidden="1" x14ac:dyDescent="0.3">
      <c r="A77" s="15" t="s">
        <v>293</v>
      </c>
      <c r="B77" s="15">
        <f t="shared" si="2"/>
        <v>65860</v>
      </c>
      <c r="C77" s="16">
        <v>43404</v>
      </c>
      <c r="D77" s="17">
        <v>4183.33</v>
      </c>
      <c r="E77" s="17">
        <v>1045.83</v>
      </c>
      <c r="F77" s="17">
        <v>3137.5</v>
      </c>
      <c r="G77" s="15" t="s">
        <v>218</v>
      </c>
      <c r="H77" s="18">
        <v>4</v>
      </c>
      <c r="I77" s="10">
        <f t="shared" si="3"/>
        <v>0</v>
      </c>
    </row>
    <row r="78" spans="1:9" hidden="1" x14ac:dyDescent="0.3">
      <c r="A78" s="15" t="s">
        <v>294</v>
      </c>
      <c r="B78" s="15">
        <f t="shared" si="2"/>
        <v>65861</v>
      </c>
      <c r="C78" s="16">
        <v>43404</v>
      </c>
      <c r="D78" s="17">
        <v>5495.83</v>
      </c>
      <c r="E78" s="17">
        <v>1428.92</v>
      </c>
      <c r="F78" s="17">
        <v>4066.91</v>
      </c>
      <c r="G78" s="15" t="s">
        <v>218</v>
      </c>
      <c r="H78" s="18">
        <v>2</v>
      </c>
      <c r="I78" s="10">
        <f t="shared" si="3"/>
        <v>0</v>
      </c>
    </row>
    <row r="79" spans="1:9" hidden="1" x14ac:dyDescent="0.3">
      <c r="A79" s="15" t="s">
        <v>295</v>
      </c>
      <c r="B79" s="15">
        <f t="shared" si="2"/>
        <v>65862</v>
      </c>
      <c r="C79" s="16">
        <v>43404</v>
      </c>
      <c r="D79" s="17">
        <v>2495.83</v>
      </c>
      <c r="E79" s="17">
        <v>374.38</v>
      </c>
      <c r="F79" s="17">
        <v>2121.4499999999998</v>
      </c>
      <c r="G79" s="15" t="s">
        <v>218</v>
      </c>
      <c r="H79" s="18">
        <v>6</v>
      </c>
      <c r="I79" s="10">
        <f t="shared" si="3"/>
        <v>0</v>
      </c>
    </row>
    <row r="80" spans="1:9" hidden="1" x14ac:dyDescent="0.3">
      <c r="A80" s="15" t="s">
        <v>296</v>
      </c>
      <c r="B80" s="15">
        <f t="shared" si="2"/>
        <v>65863</v>
      </c>
      <c r="C80" s="16">
        <v>43404</v>
      </c>
      <c r="D80" s="17">
        <v>5495.83</v>
      </c>
      <c r="E80" s="17">
        <v>1538.83</v>
      </c>
      <c r="F80" s="17">
        <v>3957</v>
      </c>
      <c r="G80" s="15" t="s">
        <v>218</v>
      </c>
      <c r="H80" s="18">
        <v>5</v>
      </c>
      <c r="I80" s="10">
        <f t="shared" si="3"/>
        <v>0</v>
      </c>
    </row>
    <row r="81" spans="1:9" hidden="1" x14ac:dyDescent="0.3">
      <c r="A81" s="15" t="s">
        <v>297</v>
      </c>
      <c r="B81" s="15">
        <f t="shared" si="2"/>
        <v>65864</v>
      </c>
      <c r="C81" s="16">
        <v>43404</v>
      </c>
      <c r="D81" s="17">
        <v>6620.83</v>
      </c>
      <c r="E81" s="17">
        <v>1787.63</v>
      </c>
      <c r="F81" s="17">
        <v>4833.2</v>
      </c>
      <c r="G81" s="15" t="s">
        <v>218</v>
      </c>
      <c r="H81" s="18">
        <v>3</v>
      </c>
      <c r="I81" s="10">
        <f t="shared" si="3"/>
        <v>0</v>
      </c>
    </row>
    <row r="82" spans="1:9" hidden="1" x14ac:dyDescent="0.3">
      <c r="A82" s="15" t="s">
        <v>298</v>
      </c>
      <c r="B82" s="15">
        <f t="shared" si="2"/>
        <v>65865</v>
      </c>
      <c r="C82" s="16">
        <v>43404</v>
      </c>
      <c r="D82" s="17">
        <v>3433.33</v>
      </c>
      <c r="E82" s="17">
        <v>652.33000000000004</v>
      </c>
      <c r="F82" s="17">
        <v>2781</v>
      </c>
      <c r="G82" s="15" t="s">
        <v>218</v>
      </c>
      <c r="H82" s="18">
        <v>4</v>
      </c>
      <c r="I82" s="10">
        <f t="shared" si="3"/>
        <v>0</v>
      </c>
    </row>
    <row r="83" spans="1:9" hidden="1" x14ac:dyDescent="0.3">
      <c r="A83" s="15" t="s">
        <v>299</v>
      </c>
      <c r="B83" s="15">
        <f t="shared" si="2"/>
        <v>65866</v>
      </c>
      <c r="C83" s="16">
        <v>43404</v>
      </c>
      <c r="D83" s="17">
        <v>6433.33</v>
      </c>
      <c r="E83" s="17">
        <v>1737</v>
      </c>
      <c r="F83" s="17">
        <v>4696.33</v>
      </c>
      <c r="G83" s="15" t="s">
        <v>218</v>
      </c>
      <c r="H83" s="18">
        <v>6</v>
      </c>
      <c r="I83" s="10">
        <f t="shared" si="3"/>
        <v>0</v>
      </c>
    </row>
    <row r="84" spans="1:9" hidden="1" x14ac:dyDescent="0.3">
      <c r="A84" s="15" t="s">
        <v>300</v>
      </c>
      <c r="B84" s="15">
        <f t="shared" si="2"/>
        <v>65867</v>
      </c>
      <c r="C84" s="16">
        <v>43404</v>
      </c>
      <c r="D84" s="17">
        <v>4933.33</v>
      </c>
      <c r="E84" s="17">
        <v>1430.67</v>
      </c>
      <c r="F84" s="17">
        <v>3502.66</v>
      </c>
      <c r="G84" s="15" t="s">
        <v>218</v>
      </c>
      <c r="H84" s="18">
        <v>5</v>
      </c>
      <c r="I84" s="10">
        <f t="shared" si="3"/>
        <v>0</v>
      </c>
    </row>
    <row r="85" spans="1:9" hidden="1" x14ac:dyDescent="0.3">
      <c r="A85" s="15" t="s">
        <v>301</v>
      </c>
      <c r="B85" s="15">
        <f t="shared" si="2"/>
        <v>65868</v>
      </c>
      <c r="C85" s="16">
        <v>43404</v>
      </c>
      <c r="D85" s="17">
        <v>6995.83</v>
      </c>
      <c r="E85" s="17">
        <v>2238.67</v>
      </c>
      <c r="F85" s="17">
        <v>4757.16</v>
      </c>
      <c r="G85" s="15" t="s">
        <v>218</v>
      </c>
      <c r="H85" s="18">
        <v>5</v>
      </c>
      <c r="I85" s="10">
        <f t="shared" si="3"/>
        <v>0</v>
      </c>
    </row>
    <row r="86" spans="1:9" hidden="1" x14ac:dyDescent="0.3">
      <c r="A86" s="15" t="s">
        <v>302</v>
      </c>
      <c r="B86" s="15">
        <f t="shared" si="2"/>
        <v>65869</v>
      </c>
      <c r="C86" s="16">
        <v>43404</v>
      </c>
      <c r="D86" s="17">
        <v>3245.83</v>
      </c>
      <c r="E86" s="17">
        <v>616.71</v>
      </c>
      <c r="F86" s="17">
        <v>2629.12</v>
      </c>
      <c r="G86" s="15" t="s">
        <v>218</v>
      </c>
      <c r="H86" s="18">
        <v>6</v>
      </c>
      <c r="I86" s="10">
        <f t="shared" si="3"/>
        <v>0</v>
      </c>
    </row>
    <row r="87" spans="1:9" hidden="1" x14ac:dyDescent="0.3">
      <c r="A87" s="15" t="s">
        <v>303</v>
      </c>
      <c r="B87" s="15">
        <f t="shared" si="2"/>
        <v>65870</v>
      </c>
      <c r="C87" s="16">
        <v>43404</v>
      </c>
      <c r="D87" s="17">
        <v>2308.33</v>
      </c>
      <c r="E87" s="17">
        <v>346.25</v>
      </c>
      <c r="F87" s="17">
        <v>1962.08</v>
      </c>
      <c r="G87" s="15" t="s">
        <v>218</v>
      </c>
      <c r="H87" s="18">
        <v>6</v>
      </c>
      <c r="I87" s="10">
        <f t="shared" si="3"/>
        <v>0</v>
      </c>
    </row>
    <row r="88" spans="1:9" hidden="1" x14ac:dyDescent="0.3">
      <c r="A88" s="15" t="s">
        <v>304</v>
      </c>
      <c r="B88" s="15">
        <f t="shared" si="2"/>
        <v>65871</v>
      </c>
      <c r="C88" s="16">
        <v>43404</v>
      </c>
      <c r="D88" s="17">
        <v>2683.33</v>
      </c>
      <c r="E88" s="17">
        <v>509.83</v>
      </c>
      <c r="F88" s="17">
        <v>2173.5</v>
      </c>
      <c r="G88" s="15" t="s">
        <v>218</v>
      </c>
      <c r="H88" s="18">
        <v>6</v>
      </c>
      <c r="I88" s="10">
        <f t="shared" si="3"/>
        <v>0</v>
      </c>
    </row>
    <row r="89" spans="1:9" hidden="1" x14ac:dyDescent="0.3">
      <c r="A89" s="15" t="s">
        <v>305</v>
      </c>
      <c r="B89" s="15">
        <f t="shared" si="2"/>
        <v>65872</v>
      </c>
      <c r="C89" s="16">
        <v>43404</v>
      </c>
      <c r="D89" s="17">
        <v>18083.330000000002</v>
      </c>
      <c r="E89" s="17">
        <v>5786.67</v>
      </c>
      <c r="F89" s="17">
        <v>12296.660000000002</v>
      </c>
      <c r="G89" s="15" t="s">
        <v>218</v>
      </c>
      <c r="H89" s="18">
        <v>1</v>
      </c>
      <c r="I89" s="10">
        <f t="shared" si="3"/>
        <v>0</v>
      </c>
    </row>
    <row r="90" spans="1:9" hidden="1" x14ac:dyDescent="0.3">
      <c r="A90" s="15" t="s">
        <v>306</v>
      </c>
      <c r="B90" s="15">
        <f t="shared" si="2"/>
        <v>65873</v>
      </c>
      <c r="C90" s="16">
        <v>43404</v>
      </c>
      <c r="D90" s="17">
        <v>3808.33</v>
      </c>
      <c r="E90" s="17">
        <v>647.41999999999996</v>
      </c>
      <c r="F90" s="17">
        <v>3160.91</v>
      </c>
      <c r="G90" s="15" t="s">
        <v>218</v>
      </c>
      <c r="H90" s="18">
        <v>2</v>
      </c>
      <c r="I90" s="10">
        <f t="shared" si="3"/>
        <v>0</v>
      </c>
    </row>
    <row r="91" spans="1:9" hidden="1" x14ac:dyDescent="0.3">
      <c r="A91" s="15" t="s">
        <v>307</v>
      </c>
      <c r="B91" s="15">
        <f t="shared" si="2"/>
        <v>65874</v>
      </c>
      <c r="C91" s="16">
        <v>43404</v>
      </c>
      <c r="D91" s="17">
        <v>2870.83</v>
      </c>
      <c r="E91" s="17">
        <v>660.29</v>
      </c>
      <c r="F91" s="17">
        <v>2210.54</v>
      </c>
      <c r="G91" s="15" t="s">
        <v>218</v>
      </c>
      <c r="H91" s="18">
        <v>6</v>
      </c>
      <c r="I91" s="10">
        <f t="shared" si="3"/>
        <v>0</v>
      </c>
    </row>
    <row r="92" spans="1:9" hidden="1" x14ac:dyDescent="0.3">
      <c r="A92" s="15" t="s">
        <v>308</v>
      </c>
      <c r="B92" s="15">
        <f t="shared" si="2"/>
        <v>65875</v>
      </c>
      <c r="C92" s="16">
        <v>43404</v>
      </c>
      <c r="D92" s="17">
        <v>5495.83</v>
      </c>
      <c r="E92" s="17">
        <v>1319</v>
      </c>
      <c r="F92" s="17">
        <v>4176.83</v>
      </c>
      <c r="G92" s="15" t="s">
        <v>218</v>
      </c>
      <c r="H92" s="18">
        <v>4</v>
      </c>
      <c r="I92" s="10">
        <f t="shared" si="3"/>
        <v>0</v>
      </c>
    </row>
    <row r="93" spans="1:9" hidden="1" x14ac:dyDescent="0.3">
      <c r="A93" s="15" t="s">
        <v>309</v>
      </c>
      <c r="B93" s="15">
        <f t="shared" si="2"/>
        <v>65876</v>
      </c>
      <c r="C93" s="16">
        <v>43404</v>
      </c>
      <c r="D93" s="17">
        <v>5120.83</v>
      </c>
      <c r="E93" s="17">
        <v>1177.79</v>
      </c>
      <c r="F93" s="17">
        <v>3943.04</v>
      </c>
      <c r="G93" s="15" t="s">
        <v>218</v>
      </c>
      <c r="H93" s="18">
        <v>5</v>
      </c>
      <c r="I93" s="10">
        <f t="shared" si="3"/>
        <v>0</v>
      </c>
    </row>
    <row r="94" spans="1:9" hidden="1" x14ac:dyDescent="0.3">
      <c r="A94" s="15" t="s">
        <v>310</v>
      </c>
      <c r="B94" s="15">
        <f t="shared" si="2"/>
        <v>65877</v>
      </c>
      <c r="C94" s="16">
        <v>43404</v>
      </c>
      <c r="D94" s="17">
        <v>6433.33</v>
      </c>
      <c r="E94" s="17">
        <v>1801.33</v>
      </c>
      <c r="F94" s="17">
        <v>4632</v>
      </c>
      <c r="G94" s="15" t="s">
        <v>218</v>
      </c>
      <c r="H94" s="18">
        <v>3</v>
      </c>
      <c r="I94" s="10">
        <f t="shared" si="3"/>
        <v>0</v>
      </c>
    </row>
    <row r="95" spans="1:9" hidden="1" x14ac:dyDescent="0.3">
      <c r="A95" s="15" t="s">
        <v>311</v>
      </c>
      <c r="B95" s="15">
        <f t="shared" si="2"/>
        <v>65878</v>
      </c>
      <c r="C95" s="16">
        <v>43404</v>
      </c>
      <c r="D95" s="17">
        <v>2683.33</v>
      </c>
      <c r="E95" s="17">
        <v>670.83</v>
      </c>
      <c r="F95" s="17">
        <v>2012.5</v>
      </c>
      <c r="G95" s="15" t="s">
        <v>218</v>
      </c>
      <c r="H95" s="18">
        <v>6</v>
      </c>
      <c r="I95" s="10">
        <f t="shared" si="3"/>
        <v>0</v>
      </c>
    </row>
    <row r="96" spans="1:9" hidden="1" x14ac:dyDescent="0.3">
      <c r="A96" s="15" t="s">
        <v>312</v>
      </c>
      <c r="B96" s="15">
        <f t="shared" si="2"/>
        <v>65879</v>
      </c>
      <c r="C96" s="16">
        <v>43404</v>
      </c>
      <c r="D96" s="17">
        <v>3058.33</v>
      </c>
      <c r="E96" s="17">
        <v>703.42</v>
      </c>
      <c r="F96" s="17">
        <v>2354.91</v>
      </c>
      <c r="G96" s="15" t="s">
        <v>218</v>
      </c>
      <c r="H96" s="18">
        <v>6</v>
      </c>
      <c r="I96" s="10">
        <f t="shared" si="3"/>
        <v>0</v>
      </c>
    </row>
    <row r="97" spans="1:9" hidden="1" x14ac:dyDescent="0.3">
      <c r="A97" s="15" t="s">
        <v>313</v>
      </c>
      <c r="B97" s="15">
        <f t="shared" si="2"/>
        <v>65880</v>
      </c>
      <c r="C97" s="16">
        <v>43404</v>
      </c>
      <c r="D97" s="17">
        <v>3433.33</v>
      </c>
      <c r="E97" s="17">
        <v>618</v>
      </c>
      <c r="F97" s="17">
        <v>2815.33</v>
      </c>
      <c r="G97" s="15" t="s">
        <v>218</v>
      </c>
      <c r="H97" s="18">
        <v>4</v>
      </c>
      <c r="I97" s="10">
        <f t="shared" si="3"/>
        <v>0</v>
      </c>
    </row>
    <row r="98" spans="1:9" hidden="1" x14ac:dyDescent="0.3">
      <c r="A98" s="15" t="s">
        <v>314</v>
      </c>
      <c r="B98" s="15">
        <f t="shared" si="2"/>
        <v>65881</v>
      </c>
      <c r="C98" s="16">
        <v>43404</v>
      </c>
      <c r="D98" s="17">
        <v>4745.83</v>
      </c>
      <c r="E98" s="17">
        <v>1233.92</v>
      </c>
      <c r="F98" s="17">
        <v>3511.91</v>
      </c>
      <c r="G98" s="15" t="s">
        <v>218</v>
      </c>
      <c r="H98" s="18">
        <v>3</v>
      </c>
      <c r="I98" s="10">
        <f t="shared" si="3"/>
        <v>0</v>
      </c>
    </row>
    <row r="99" spans="1:9" hidden="1" x14ac:dyDescent="0.3">
      <c r="A99" s="15" t="s">
        <v>315</v>
      </c>
      <c r="B99" s="15">
        <f t="shared" si="2"/>
        <v>65882</v>
      </c>
      <c r="C99" s="16">
        <v>43404</v>
      </c>
      <c r="D99" s="17">
        <v>4558.33</v>
      </c>
      <c r="E99" s="17">
        <v>1230.75</v>
      </c>
      <c r="F99" s="17">
        <v>3327.58</v>
      </c>
      <c r="G99" s="15" t="s">
        <v>218</v>
      </c>
      <c r="H99" s="18">
        <v>6</v>
      </c>
      <c r="I99" s="10">
        <f t="shared" si="3"/>
        <v>0</v>
      </c>
    </row>
    <row r="100" spans="1:9" hidden="1" x14ac:dyDescent="0.3">
      <c r="A100" s="15" t="s">
        <v>316</v>
      </c>
      <c r="B100" s="15">
        <f t="shared" si="2"/>
        <v>65883</v>
      </c>
      <c r="C100" s="16">
        <v>43404</v>
      </c>
      <c r="D100" s="17">
        <v>7183.33</v>
      </c>
      <c r="E100" s="17">
        <v>1939.5</v>
      </c>
      <c r="F100" s="17">
        <v>5243.83</v>
      </c>
      <c r="G100" s="15" t="s">
        <v>218</v>
      </c>
      <c r="H100" s="18">
        <v>2</v>
      </c>
      <c r="I100" s="10">
        <f t="shared" si="3"/>
        <v>0</v>
      </c>
    </row>
    <row r="101" spans="1:9" hidden="1" x14ac:dyDescent="0.3">
      <c r="A101" s="15" t="s">
        <v>317</v>
      </c>
      <c r="B101" s="15">
        <f t="shared" si="2"/>
        <v>65884</v>
      </c>
      <c r="C101" s="16">
        <v>43404</v>
      </c>
      <c r="D101" s="17">
        <v>3995.83</v>
      </c>
      <c r="E101" s="17">
        <v>759.21</v>
      </c>
      <c r="F101" s="17">
        <v>3236.62</v>
      </c>
      <c r="G101" s="15" t="s">
        <v>218</v>
      </c>
      <c r="H101" s="18">
        <v>2</v>
      </c>
      <c r="I101" s="10">
        <f t="shared" si="3"/>
        <v>0</v>
      </c>
    </row>
    <row r="102" spans="1:9" hidden="1" x14ac:dyDescent="0.3">
      <c r="A102" s="15" t="s">
        <v>318</v>
      </c>
      <c r="B102" s="15">
        <f t="shared" si="2"/>
        <v>65885</v>
      </c>
      <c r="C102" s="16">
        <v>43404</v>
      </c>
      <c r="D102" s="17">
        <v>7370.83</v>
      </c>
      <c r="E102" s="17">
        <v>2137.54</v>
      </c>
      <c r="F102" s="17">
        <v>5233.29</v>
      </c>
      <c r="G102" s="15" t="s">
        <v>218</v>
      </c>
      <c r="H102" s="18">
        <v>3</v>
      </c>
      <c r="I102" s="10">
        <f t="shared" si="3"/>
        <v>0</v>
      </c>
    </row>
    <row r="103" spans="1:9" hidden="1" x14ac:dyDescent="0.3">
      <c r="A103" s="15" t="s">
        <v>319</v>
      </c>
      <c r="B103" s="15">
        <f t="shared" si="2"/>
        <v>65886</v>
      </c>
      <c r="C103" s="16">
        <v>43404</v>
      </c>
      <c r="D103" s="17">
        <v>5308.33</v>
      </c>
      <c r="E103" s="17">
        <v>1274</v>
      </c>
      <c r="F103" s="17">
        <v>4034.33</v>
      </c>
      <c r="G103" s="15" t="s">
        <v>218</v>
      </c>
      <c r="H103" s="18">
        <v>2</v>
      </c>
      <c r="I103" s="10">
        <f t="shared" si="3"/>
        <v>0</v>
      </c>
    </row>
    <row r="104" spans="1:9" hidden="1" x14ac:dyDescent="0.3">
      <c r="A104" s="15" t="s">
        <v>320</v>
      </c>
      <c r="B104" s="15">
        <f t="shared" si="2"/>
        <v>65887</v>
      </c>
      <c r="C104" s="16">
        <v>43404</v>
      </c>
      <c r="D104" s="17">
        <v>6620.83</v>
      </c>
      <c r="E104" s="17">
        <v>1986.25</v>
      </c>
      <c r="F104" s="17">
        <v>4634.58</v>
      </c>
      <c r="G104" s="15" t="s">
        <v>218</v>
      </c>
      <c r="H104" s="18">
        <v>3</v>
      </c>
      <c r="I104" s="10">
        <f t="shared" si="3"/>
        <v>0</v>
      </c>
    </row>
    <row r="105" spans="1:9" hidden="1" x14ac:dyDescent="0.3">
      <c r="A105" s="15" t="s">
        <v>321</v>
      </c>
      <c r="B105" s="15">
        <f t="shared" si="2"/>
        <v>65888</v>
      </c>
      <c r="C105" s="16">
        <v>43404</v>
      </c>
      <c r="D105" s="17">
        <v>4745.83</v>
      </c>
      <c r="E105" s="17">
        <v>1376.29</v>
      </c>
      <c r="F105" s="17">
        <v>3369.54</v>
      </c>
      <c r="G105" s="15" t="s">
        <v>218</v>
      </c>
      <c r="H105" s="18">
        <v>3</v>
      </c>
      <c r="I105" s="10">
        <f t="shared" si="3"/>
        <v>0</v>
      </c>
    </row>
    <row r="106" spans="1:9" hidden="1" x14ac:dyDescent="0.3">
      <c r="A106" s="15" t="s">
        <v>322</v>
      </c>
      <c r="B106" s="15">
        <f t="shared" si="2"/>
        <v>65889</v>
      </c>
      <c r="C106" s="16">
        <v>43404</v>
      </c>
      <c r="D106" s="17">
        <v>2683.33</v>
      </c>
      <c r="E106" s="17">
        <v>590.33000000000004</v>
      </c>
      <c r="F106" s="17">
        <v>2093</v>
      </c>
      <c r="G106" s="15" t="s">
        <v>218</v>
      </c>
      <c r="H106" s="18">
        <v>6</v>
      </c>
      <c r="I106" s="10">
        <f t="shared" si="3"/>
        <v>0</v>
      </c>
    </row>
    <row r="107" spans="1:9" hidden="1" x14ac:dyDescent="0.3">
      <c r="A107" s="15" t="s">
        <v>323</v>
      </c>
      <c r="B107" s="15">
        <f t="shared" si="2"/>
        <v>65890</v>
      </c>
      <c r="C107" s="16">
        <v>43404</v>
      </c>
      <c r="D107" s="17">
        <v>3620.83</v>
      </c>
      <c r="E107" s="17">
        <v>687.96</v>
      </c>
      <c r="F107" s="17">
        <v>2932.87</v>
      </c>
      <c r="G107" s="15" t="s">
        <v>218</v>
      </c>
      <c r="H107" s="18">
        <v>6</v>
      </c>
      <c r="I107" s="10">
        <f t="shared" si="3"/>
        <v>0</v>
      </c>
    </row>
    <row r="108" spans="1:9" hidden="1" x14ac:dyDescent="0.3">
      <c r="A108" s="15" t="s">
        <v>324</v>
      </c>
      <c r="B108" s="15">
        <f t="shared" si="2"/>
        <v>65891</v>
      </c>
      <c r="C108" s="16">
        <v>43404</v>
      </c>
      <c r="D108" s="17">
        <v>6245.83</v>
      </c>
      <c r="E108" s="17">
        <v>1748.83</v>
      </c>
      <c r="F108" s="17">
        <v>4497</v>
      </c>
      <c r="G108" s="15" t="s">
        <v>218</v>
      </c>
      <c r="H108" s="18">
        <v>5</v>
      </c>
      <c r="I108" s="10">
        <f t="shared" si="3"/>
        <v>0</v>
      </c>
    </row>
    <row r="109" spans="1:9" hidden="1" x14ac:dyDescent="0.3">
      <c r="A109" s="15" t="s">
        <v>325</v>
      </c>
      <c r="B109" s="15">
        <f t="shared" si="2"/>
        <v>65892</v>
      </c>
      <c r="C109" s="16">
        <v>43404</v>
      </c>
      <c r="D109" s="17">
        <v>5683.33</v>
      </c>
      <c r="E109" s="17">
        <v>1591.33</v>
      </c>
      <c r="F109" s="17">
        <v>4092</v>
      </c>
      <c r="G109" s="15" t="s">
        <v>218</v>
      </c>
      <c r="H109" s="18">
        <v>2</v>
      </c>
      <c r="I109" s="10">
        <f t="shared" si="3"/>
        <v>0</v>
      </c>
    </row>
    <row r="110" spans="1:9" hidden="1" x14ac:dyDescent="0.3">
      <c r="A110" s="15" t="s">
        <v>326</v>
      </c>
      <c r="B110" s="15">
        <f t="shared" si="2"/>
        <v>65893</v>
      </c>
      <c r="C110" s="16">
        <v>43404</v>
      </c>
      <c r="D110" s="17">
        <v>6433.33</v>
      </c>
      <c r="E110" s="17">
        <v>1801.33</v>
      </c>
      <c r="F110" s="17">
        <v>4632</v>
      </c>
      <c r="G110" s="15" t="s">
        <v>218</v>
      </c>
      <c r="H110" s="18">
        <v>4</v>
      </c>
      <c r="I110" s="10">
        <f t="shared" si="3"/>
        <v>0</v>
      </c>
    </row>
    <row r="111" spans="1:9" hidden="1" x14ac:dyDescent="0.3">
      <c r="A111" s="15" t="s">
        <v>327</v>
      </c>
      <c r="B111" s="15">
        <f t="shared" si="2"/>
        <v>65894</v>
      </c>
      <c r="C111" s="16">
        <v>43404</v>
      </c>
      <c r="D111" s="17">
        <v>5495.83</v>
      </c>
      <c r="E111" s="17">
        <v>1373.96</v>
      </c>
      <c r="F111" s="17">
        <v>4121.87</v>
      </c>
      <c r="G111" s="15" t="s">
        <v>218</v>
      </c>
      <c r="H111" s="18">
        <v>6</v>
      </c>
      <c r="I111" s="10">
        <f t="shared" si="3"/>
        <v>0</v>
      </c>
    </row>
    <row r="112" spans="1:9" hidden="1" x14ac:dyDescent="0.3">
      <c r="A112" s="15" t="s">
        <v>328</v>
      </c>
      <c r="B112" s="15">
        <f t="shared" si="2"/>
        <v>65895</v>
      </c>
      <c r="C112" s="16">
        <v>43404</v>
      </c>
      <c r="D112" s="17">
        <v>6058.33</v>
      </c>
      <c r="E112" s="17">
        <v>1817.5</v>
      </c>
      <c r="F112" s="17">
        <v>4240.83</v>
      </c>
      <c r="G112" s="15" t="s">
        <v>218</v>
      </c>
      <c r="H112" s="18">
        <v>1</v>
      </c>
      <c r="I112" s="10">
        <f t="shared" si="3"/>
        <v>0</v>
      </c>
    </row>
    <row r="113" spans="1:9" hidden="1" x14ac:dyDescent="0.3">
      <c r="A113" s="15" t="s">
        <v>329</v>
      </c>
      <c r="B113" s="15">
        <f t="shared" si="2"/>
        <v>65896</v>
      </c>
      <c r="C113" s="16">
        <v>43404</v>
      </c>
      <c r="D113" s="17">
        <v>3808.33</v>
      </c>
      <c r="E113" s="17">
        <v>723.58</v>
      </c>
      <c r="F113" s="17">
        <v>3084.75</v>
      </c>
      <c r="G113" s="15" t="s">
        <v>218</v>
      </c>
      <c r="H113" s="18">
        <v>5</v>
      </c>
      <c r="I113" s="10">
        <f t="shared" si="3"/>
        <v>0</v>
      </c>
    </row>
    <row r="114" spans="1:9" hidden="1" x14ac:dyDescent="0.3">
      <c r="A114" s="15" t="s">
        <v>330</v>
      </c>
      <c r="B114" s="15">
        <f t="shared" si="2"/>
        <v>65897</v>
      </c>
      <c r="C114" s="16">
        <v>43404</v>
      </c>
      <c r="D114" s="17">
        <v>4933.33</v>
      </c>
      <c r="E114" s="17">
        <v>1184</v>
      </c>
      <c r="F114" s="17">
        <v>3749.33</v>
      </c>
      <c r="G114" s="15" t="s">
        <v>218</v>
      </c>
      <c r="H114" s="18">
        <v>5</v>
      </c>
      <c r="I114" s="10">
        <f t="shared" si="3"/>
        <v>0</v>
      </c>
    </row>
    <row r="115" spans="1:9" hidden="1" x14ac:dyDescent="0.3">
      <c r="A115" s="15" t="s">
        <v>331</v>
      </c>
      <c r="B115" s="15">
        <f t="shared" si="2"/>
        <v>65898</v>
      </c>
      <c r="C115" s="16">
        <v>43404</v>
      </c>
      <c r="D115" s="17">
        <v>5120.83</v>
      </c>
      <c r="E115" s="17">
        <v>1229</v>
      </c>
      <c r="F115" s="17">
        <v>3891.83</v>
      </c>
      <c r="G115" s="15" t="s">
        <v>218</v>
      </c>
      <c r="H115" s="18">
        <v>2</v>
      </c>
      <c r="I115" s="10">
        <f t="shared" si="3"/>
        <v>0</v>
      </c>
    </row>
    <row r="116" spans="1:9" hidden="1" x14ac:dyDescent="0.3">
      <c r="A116" s="15" t="s">
        <v>332</v>
      </c>
      <c r="B116" s="15">
        <f t="shared" si="2"/>
        <v>65899</v>
      </c>
      <c r="C116" s="16">
        <v>43404</v>
      </c>
      <c r="D116" s="17">
        <v>4745.83</v>
      </c>
      <c r="E116" s="17">
        <v>1091.54</v>
      </c>
      <c r="F116" s="17">
        <v>3654.29</v>
      </c>
      <c r="G116" s="15" t="s">
        <v>218</v>
      </c>
      <c r="H116" s="18">
        <v>3</v>
      </c>
      <c r="I116" s="10">
        <f t="shared" si="3"/>
        <v>0</v>
      </c>
    </row>
    <row r="117" spans="1:9" hidden="1" x14ac:dyDescent="0.3">
      <c r="A117" s="15" t="s">
        <v>333</v>
      </c>
      <c r="B117" s="15">
        <f t="shared" si="2"/>
        <v>65900</v>
      </c>
      <c r="C117" s="16">
        <v>43404</v>
      </c>
      <c r="D117" s="17">
        <v>6245.83</v>
      </c>
      <c r="E117" s="17">
        <v>1748.83</v>
      </c>
      <c r="F117" s="17">
        <v>4497</v>
      </c>
      <c r="G117" s="15" t="s">
        <v>218</v>
      </c>
      <c r="H117" s="18">
        <v>1</v>
      </c>
      <c r="I117" s="10">
        <f t="shared" si="3"/>
        <v>0</v>
      </c>
    </row>
    <row r="118" spans="1:9" hidden="1" x14ac:dyDescent="0.3">
      <c r="A118" s="15" t="s">
        <v>334</v>
      </c>
      <c r="B118" s="15">
        <f t="shared" si="2"/>
        <v>65901</v>
      </c>
      <c r="C118" s="16">
        <v>43404</v>
      </c>
      <c r="D118" s="17">
        <v>6995.83</v>
      </c>
      <c r="E118" s="17">
        <v>2238.67</v>
      </c>
      <c r="F118" s="17">
        <v>4757.16</v>
      </c>
      <c r="G118" s="15" t="s">
        <v>218</v>
      </c>
      <c r="H118" s="18">
        <v>4</v>
      </c>
      <c r="I118" s="10">
        <f t="shared" si="3"/>
        <v>0</v>
      </c>
    </row>
    <row r="119" spans="1:9" hidden="1" x14ac:dyDescent="0.3">
      <c r="A119" s="15" t="s">
        <v>335</v>
      </c>
      <c r="B119" s="15">
        <f t="shared" si="2"/>
        <v>65902</v>
      </c>
      <c r="C119" s="16">
        <v>43404</v>
      </c>
      <c r="D119" s="17">
        <v>4558.33</v>
      </c>
      <c r="E119" s="17">
        <v>1230.75</v>
      </c>
      <c r="F119" s="17">
        <v>3327.58</v>
      </c>
      <c r="G119" s="15" t="s">
        <v>218</v>
      </c>
      <c r="H119" s="18">
        <v>3</v>
      </c>
      <c r="I119" s="10">
        <f t="shared" si="3"/>
        <v>0</v>
      </c>
    </row>
    <row r="120" spans="1:9" hidden="1" x14ac:dyDescent="0.3">
      <c r="A120" s="15" t="s">
        <v>336</v>
      </c>
      <c r="B120" s="15">
        <f t="shared" si="2"/>
        <v>65903</v>
      </c>
      <c r="C120" s="16">
        <v>43404</v>
      </c>
      <c r="D120" s="17">
        <v>5308.33</v>
      </c>
      <c r="E120" s="17">
        <v>1220.92</v>
      </c>
      <c r="F120" s="17">
        <v>4087.41</v>
      </c>
      <c r="G120" s="15" t="s">
        <v>218</v>
      </c>
      <c r="H120" s="18">
        <v>2</v>
      </c>
      <c r="I120" s="10">
        <f t="shared" si="3"/>
        <v>0</v>
      </c>
    </row>
    <row r="121" spans="1:9" hidden="1" x14ac:dyDescent="0.3">
      <c r="A121" s="15" t="s">
        <v>337</v>
      </c>
      <c r="B121" s="15">
        <f t="shared" si="2"/>
        <v>65904</v>
      </c>
      <c r="C121" s="16">
        <v>43404</v>
      </c>
      <c r="D121" s="17">
        <v>5870.83</v>
      </c>
      <c r="E121" s="17">
        <v>1761.25</v>
      </c>
      <c r="F121" s="17">
        <v>4109.58</v>
      </c>
      <c r="G121" s="15" t="s">
        <v>218</v>
      </c>
      <c r="H121" s="18">
        <v>5</v>
      </c>
      <c r="I121" s="10">
        <f t="shared" si="3"/>
        <v>0</v>
      </c>
    </row>
    <row r="122" spans="1:9" hidden="1" x14ac:dyDescent="0.3">
      <c r="A122" s="15" t="s">
        <v>338</v>
      </c>
      <c r="B122" s="15">
        <f t="shared" si="2"/>
        <v>65905</v>
      </c>
      <c r="C122" s="16">
        <v>43404</v>
      </c>
      <c r="D122" s="17">
        <v>2870.83</v>
      </c>
      <c r="E122" s="17">
        <v>516.75</v>
      </c>
      <c r="F122" s="17">
        <v>2354.08</v>
      </c>
      <c r="G122" s="15" t="s">
        <v>218</v>
      </c>
      <c r="H122" s="18">
        <v>6</v>
      </c>
      <c r="I122" s="10">
        <f t="shared" si="3"/>
        <v>0</v>
      </c>
    </row>
    <row r="123" spans="1:9" hidden="1" x14ac:dyDescent="0.3">
      <c r="A123" s="15" t="s">
        <v>339</v>
      </c>
      <c r="B123" s="15">
        <f t="shared" si="2"/>
        <v>65906</v>
      </c>
      <c r="C123" s="16">
        <v>43404</v>
      </c>
      <c r="D123" s="17">
        <v>6808.33</v>
      </c>
      <c r="E123" s="17">
        <v>2110.58</v>
      </c>
      <c r="F123" s="17">
        <v>4697.75</v>
      </c>
      <c r="G123" s="15" t="s">
        <v>218</v>
      </c>
      <c r="H123" s="18">
        <v>5</v>
      </c>
      <c r="I123" s="10">
        <f t="shared" si="3"/>
        <v>0</v>
      </c>
    </row>
    <row r="124" spans="1:9" hidden="1" x14ac:dyDescent="0.3">
      <c r="A124" s="15" t="s">
        <v>340</v>
      </c>
      <c r="B124" s="15">
        <f t="shared" si="2"/>
        <v>65907</v>
      </c>
      <c r="C124" s="16">
        <v>43404</v>
      </c>
      <c r="D124" s="17">
        <v>2495.83</v>
      </c>
      <c r="E124" s="17">
        <v>274.54000000000002</v>
      </c>
      <c r="F124" s="17">
        <v>2221.29</v>
      </c>
      <c r="G124" s="15" t="s">
        <v>218</v>
      </c>
      <c r="H124" s="18">
        <v>6</v>
      </c>
      <c r="I124" s="10">
        <f t="shared" si="3"/>
        <v>0</v>
      </c>
    </row>
    <row r="125" spans="1:9" hidden="1" x14ac:dyDescent="0.3">
      <c r="A125" s="15" t="s">
        <v>341</v>
      </c>
      <c r="B125" s="15">
        <f t="shared" si="2"/>
        <v>65908</v>
      </c>
      <c r="C125" s="16">
        <v>43404</v>
      </c>
      <c r="D125" s="17">
        <v>3245.83</v>
      </c>
      <c r="E125" s="17">
        <v>681.63</v>
      </c>
      <c r="F125" s="17">
        <v>2564.1999999999998</v>
      </c>
      <c r="G125" s="15" t="s">
        <v>218</v>
      </c>
      <c r="H125" s="18">
        <v>6</v>
      </c>
      <c r="I125" s="10">
        <f t="shared" si="3"/>
        <v>0</v>
      </c>
    </row>
    <row r="126" spans="1:9" hidden="1" x14ac:dyDescent="0.3">
      <c r="A126" s="15" t="s">
        <v>342</v>
      </c>
      <c r="B126" s="15">
        <f t="shared" si="2"/>
        <v>65909</v>
      </c>
      <c r="C126" s="16">
        <v>43404</v>
      </c>
      <c r="D126" s="17">
        <v>4370.83</v>
      </c>
      <c r="E126" s="17">
        <v>1049</v>
      </c>
      <c r="F126" s="17">
        <v>3321.83</v>
      </c>
      <c r="G126" s="15" t="s">
        <v>218</v>
      </c>
      <c r="H126" s="18">
        <v>3</v>
      </c>
      <c r="I126" s="10">
        <f t="shared" si="3"/>
        <v>0</v>
      </c>
    </row>
    <row r="127" spans="1:9" hidden="1" x14ac:dyDescent="0.3">
      <c r="A127" s="15" t="s">
        <v>343</v>
      </c>
      <c r="B127" s="15">
        <f t="shared" si="2"/>
        <v>65910</v>
      </c>
      <c r="C127" s="16">
        <v>43404</v>
      </c>
      <c r="D127" s="17">
        <v>3433.33</v>
      </c>
      <c r="E127" s="17">
        <v>858.33</v>
      </c>
      <c r="F127" s="17">
        <v>2575</v>
      </c>
      <c r="G127" s="15" t="s">
        <v>218</v>
      </c>
      <c r="H127" s="18">
        <v>3</v>
      </c>
      <c r="I127" s="10">
        <f t="shared" si="3"/>
        <v>0</v>
      </c>
    </row>
    <row r="128" spans="1:9" hidden="1" x14ac:dyDescent="0.3">
      <c r="A128" s="15" t="s">
        <v>344</v>
      </c>
      <c r="B128" s="15">
        <f t="shared" si="2"/>
        <v>65911</v>
      </c>
      <c r="C128" s="16">
        <v>43404</v>
      </c>
      <c r="D128" s="17">
        <v>6245.83</v>
      </c>
      <c r="E128" s="17">
        <v>1936.21</v>
      </c>
      <c r="F128" s="17">
        <v>4309.62</v>
      </c>
      <c r="G128" s="15" t="s">
        <v>218</v>
      </c>
      <c r="H128" s="18">
        <v>4</v>
      </c>
      <c r="I128" s="10">
        <f t="shared" si="3"/>
        <v>0</v>
      </c>
    </row>
    <row r="129" spans="1:9" hidden="1" x14ac:dyDescent="0.3">
      <c r="A129" s="15" t="s">
        <v>345</v>
      </c>
      <c r="B129" s="15">
        <f t="shared" si="2"/>
        <v>65912</v>
      </c>
      <c r="C129" s="16">
        <v>43404</v>
      </c>
      <c r="D129" s="17">
        <v>4745.83</v>
      </c>
      <c r="E129" s="17">
        <v>1091.54</v>
      </c>
      <c r="F129" s="17">
        <v>3654.29</v>
      </c>
      <c r="G129" s="15" t="s">
        <v>218</v>
      </c>
      <c r="H129" s="18">
        <v>3</v>
      </c>
      <c r="I129" s="10">
        <f t="shared" si="3"/>
        <v>0</v>
      </c>
    </row>
    <row r="130" spans="1:9" hidden="1" x14ac:dyDescent="0.3">
      <c r="A130" s="15" t="s">
        <v>346</v>
      </c>
      <c r="B130" s="15">
        <f t="shared" si="2"/>
        <v>65913</v>
      </c>
      <c r="C130" s="16">
        <v>43404</v>
      </c>
      <c r="D130" s="17">
        <v>3058.33</v>
      </c>
      <c r="E130" s="17">
        <v>672.83</v>
      </c>
      <c r="F130" s="17">
        <v>2385.5</v>
      </c>
      <c r="G130" s="15" t="s">
        <v>218</v>
      </c>
      <c r="H130" s="18">
        <v>6</v>
      </c>
      <c r="I130" s="10">
        <f t="shared" si="3"/>
        <v>0</v>
      </c>
    </row>
    <row r="131" spans="1:9" hidden="1" x14ac:dyDescent="0.3">
      <c r="A131" s="15" t="s">
        <v>347</v>
      </c>
      <c r="B131" s="15">
        <f t="shared" ref="B131:B194" si="4">B130+1</f>
        <v>65914</v>
      </c>
      <c r="C131" s="16">
        <v>43404</v>
      </c>
      <c r="D131" s="17">
        <v>3995.83</v>
      </c>
      <c r="E131" s="17">
        <v>679.29</v>
      </c>
      <c r="F131" s="17">
        <v>3316.54</v>
      </c>
      <c r="G131" s="15" t="s">
        <v>218</v>
      </c>
      <c r="H131" s="18">
        <v>4</v>
      </c>
      <c r="I131" s="10">
        <f t="shared" ref="I131:I194" si="5">IF(B132-B131&lt;&gt;1,(B132-B131)-1,0)</f>
        <v>0</v>
      </c>
    </row>
    <row r="132" spans="1:9" hidden="1" x14ac:dyDescent="0.3">
      <c r="A132" s="15" t="s">
        <v>348</v>
      </c>
      <c r="B132" s="15">
        <f t="shared" si="4"/>
        <v>65915</v>
      </c>
      <c r="C132" s="16">
        <v>43404</v>
      </c>
      <c r="D132" s="17">
        <v>4183.33</v>
      </c>
      <c r="E132" s="17">
        <v>1004</v>
      </c>
      <c r="F132" s="17">
        <v>3179.33</v>
      </c>
      <c r="G132" s="15" t="s">
        <v>218</v>
      </c>
      <c r="H132" s="18">
        <v>4</v>
      </c>
      <c r="I132" s="10">
        <f t="shared" si="5"/>
        <v>0</v>
      </c>
    </row>
    <row r="133" spans="1:9" hidden="1" x14ac:dyDescent="0.3">
      <c r="A133" s="15" t="s">
        <v>349</v>
      </c>
      <c r="B133" s="15">
        <f t="shared" si="4"/>
        <v>65916</v>
      </c>
      <c r="C133" s="16">
        <v>43404</v>
      </c>
      <c r="D133" s="17">
        <v>7183.33</v>
      </c>
      <c r="E133" s="17">
        <v>2298.67</v>
      </c>
      <c r="F133" s="17">
        <v>4884.66</v>
      </c>
      <c r="G133" s="15" t="s">
        <v>218</v>
      </c>
      <c r="H133" s="18">
        <v>6</v>
      </c>
      <c r="I133" s="10">
        <f t="shared" si="5"/>
        <v>0</v>
      </c>
    </row>
    <row r="134" spans="1:9" hidden="1" x14ac:dyDescent="0.3">
      <c r="A134" s="15" t="s">
        <v>350</v>
      </c>
      <c r="B134" s="15">
        <f t="shared" si="4"/>
        <v>65917</v>
      </c>
      <c r="C134" s="16">
        <v>43404</v>
      </c>
      <c r="D134" s="17">
        <v>3995.83</v>
      </c>
      <c r="E134" s="17">
        <v>959</v>
      </c>
      <c r="F134" s="17">
        <v>3036.83</v>
      </c>
      <c r="G134" s="15" t="s">
        <v>218</v>
      </c>
      <c r="H134" s="18">
        <v>2</v>
      </c>
      <c r="I134" s="10">
        <f t="shared" si="5"/>
        <v>0</v>
      </c>
    </row>
    <row r="135" spans="1:9" hidden="1" x14ac:dyDescent="0.3">
      <c r="A135" s="15" t="s">
        <v>351</v>
      </c>
      <c r="B135" s="15">
        <f t="shared" si="4"/>
        <v>65918</v>
      </c>
      <c r="C135" s="16">
        <v>43404</v>
      </c>
      <c r="D135" s="17">
        <v>7370.83</v>
      </c>
      <c r="E135" s="17">
        <v>2063.83</v>
      </c>
      <c r="F135" s="17">
        <v>5307</v>
      </c>
      <c r="G135" s="15" t="s">
        <v>218</v>
      </c>
      <c r="H135" s="18">
        <v>2</v>
      </c>
      <c r="I135" s="10">
        <f t="shared" si="5"/>
        <v>0</v>
      </c>
    </row>
    <row r="136" spans="1:9" hidden="1" x14ac:dyDescent="0.3">
      <c r="A136" s="15" t="s">
        <v>352</v>
      </c>
      <c r="B136" s="15">
        <f t="shared" si="4"/>
        <v>65919</v>
      </c>
      <c r="C136" s="16">
        <v>43404</v>
      </c>
      <c r="D136" s="17">
        <v>5308.33</v>
      </c>
      <c r="E136" s="17">
        <v>1274</v>
      </c>
      <c r="F136" s="17">
        <v>4034.33</v>
      </c>
      <c r="G136" s="15" t="s">
        <v>218</v>
      </c>
      <c r="H136" s="18">
        <v>3</v>
      </c>
      <c r="I136" s="10">
        <f t="shared" si="5"/>
        <v>0</v>
      </c>
    </row>
    <row r="137" spans="1:9" hidden="1" x14ac:dyDescent="0.3">
      <c r="A137" s="15" t="s">
        <v>353</v>
      </c>
      <c r="B137" s="15">
        <f t="shared" si="4"/>
        <v>65920</v>
      </c>
      <c r="C137" s="16">
        <v>43404</v>
      </c>
      <c r="D137" s="17">
        <v>6620.83</v>
      </c>
      <c r="E137" s="17">
        <v>1920.04</v>
      </c>
      <c r="F137" s="17">
        <v>4700.79</v>
      </c>
      <c r="G137" s="15" t="s">
        <v>218</v>
      </c>
      <c r="H137" s="18">
        <v>3</v>
      </c>
      <c r="I137" s="10">
        <f t="shared" si="5"/>
        <v>0</v>
      </c>
    </row>
    <row r="138" spans="1:9" hidden="1" x14ac:dyDescent="0.3">
      <c r="A138" s="15" t="s">
        <v>354</v>
      </c>
      <c r="B138" s="15">
        <f t="shared" si="4"/>
        <v>65921</v>
      </c>
      <c r="C138" s="16">
        <v>43404</v>
      </c>
      <c r="D138" s="17">
        <v>4745.83</v>
      </c>
      <c r="E138" s="17">
        <v>1376.29</v>
      </c>
      <c r="F138" s="17">
        <v>3369.54</v>
      </c>
      <c r="G138" s="15" t="s">
        <v>218</v>
      </c>
      <c r="H138" s="18">
        <v>6</v>
      </c>
      <c r="I138" s="10">
        <f t="shared" si="5"/>
        <v>0</v>
      </c>
    </row>
    <row r="139" spans="1:9" hidden="1" x14ac:dyDescent="0.3">
      <c r="A139" s="15" t="s">
        <v>355</v>
      </c>
      <c r="B139" s="15">
        <f t="shared" si="4"/>
        <v>65922</v>
      </c>
      <c r="C139" s="16">
        <v>43404</v>
      </c>
      <c r="D139" s="17">
        <v>2683.33</v>
      </c>
      <c r="E139" s="17">
        <v>590.33000000000004</v>
      </c>
      <c r="F139" s="17">
        <v>2093</v>
      </c>
      <c r="G139" s="15" t="s">
        <v>218</v>
      </c>
      <c r="H139" s="18">
        <v>6</v>
      </c>
      <c r="I139" s="10">
        <f t="shared" si="5"/>
        <v>0</v>
      </c>
    </row>
    <row r="140" spans="1:9" hidden="1" x14ac:dyDescent="0.3">
      <c r="A140" s="15" t="s">
        <v>356</v>
      </c>
      <c r="B140" s="15">
        <f t="shared" si="4"/>
        <v>65923</v>
      </c>
      <c r="C140" s="16">
        <v>43404</v>
      </c>
      <c r="D140" s="17">
        <v>3620.83</v>
      </c>
      <c r="E140" s="17">
        <v>615.54</v>
      </c>
      <c r="F140" s="17">
        <v>3005.29</v>
      </c>
      <c r="G140" s="15" t="s">
        <v>218</v>
      </c>
      <c r="H140" s="18">
        <v>5</v>
      </c>
      <c r="I140" s="10">
        <f t="shared" si="5"/>
        <v>0</v>
      </c>
    </row>
    <row r="141" spans="1:9" hidden="1" x14ac:dyDescent="0.3">
      <c r="A141" s="15" t="s">
        <v>357</v>
      </c>
      <c r="B141" s="15">
        <f t="shared" si="4"/>
        <v>65924</v>
      </c>
      <c r="C141" s="16">
        <v>43404</v>
      </c>
      <c r="D141" s="17">
        <v>6058.33</v>
      </c>
      <c r="E141" s="17">
        <v>1635.75</v>
      </c>
      <c r="F141" s="17">
        <v>4422.58</v>
      </c>
      <c r="G141" s="15" t="s">
        <v>218</v>
      </c>
      <c r="H141" s="18">
        <v>2</v>
      </c>
      <c r="I141" s="10">
        <f t="shared" si="5"/>
        <v>0</v>
      </c>
    </row>
    <row r="142" spans="1:9" hidden="1" x14ac:dyDescent="0.3">
      <c r="A142" s="15" t="s">
        <v>358</v>
      </c>
      <c r="B142" s="15">
        <f t="shared" si="4"/>
        <v>65925</v>
      </c>
      <c r="C142" s="16">
        <v>43404</v>
      </c>
      <c r="D142" s="17">
        <v>5683.33</v>
      </c>
      <c r="E142" s="17">
        <v>1364</v>
      </c>
      <c r="F142" s="17">
        <v>4319.33</v>
      </c>
      <c r="G142" s="15" t="s">
        <v>218</v>
      </c>
      <c r="H142" s="18">
        <v>6</v>
      </c>
      <c r="I142" s="10">
        <f t="shared" si="5"/>
        <v>0</v>
      </c>
    </row>
    <row r="143" spans="1:9" hidden="1" x14ac:dyDescent="0.3">
      <c r="A143" s="15" t="s">
        <v>359</v>
      </c>
      <c r="B143" s="15">
        <f t="shared" si="4"/>
        <v>65926</v>
      </c>
      <c r="C143" s="16">
        <v>43404</v>
      </c>
      <c r="D143" s="17">
        <v>6433.33</v>
      </c>
      <c r="E143" s="17">
        <v>1801.33</v>
      </c>
      <c r="F143" s="17">
        <v>4632</v>
      </c>
      <c r="G143" s="15" t="s">
        <v>218</v>
      </c>
      <c r="H143" s="18">
        <v>2</v>
      </c>
      <c r="I143" s="10">
        <f t="shared" si="5"/>
        <v>0</v>
      </c>
    </row>
    <row r="144" spans="1:9" hidden="1" x14ac:dyDescent="0.3">
      <c r="A144" s="15" t="s">
        <v>360</v>
      </c>
      <c r="B144" s="15">
        <f t="shared" si="4"/>
        <v>65927</v>
      </c>
      <c r="C144" s="16">
        <v>43404</v>
      </c>
      <c r="D144" s="17">
        <v>5495.83</v>
      </c>
      <c r="E144" s="17">
        <v>1428.92</v>
      </c>
      <c r="F144" s="17">
        <v>4066.91</v>
      </c>
      <c r="G144" s="15" t="s">
        <v>218</v>
      </c>
      <c r="H144" s="18">
        <v>4</v>
      </c>
      <c r="I144" s="10">
        <f t="shared" si="5"/>
        <v>0</v>
      </c>
    </row>
    <row r="145" spans="1:9" hidden="1" x14ac:dyDescent="0.3">
      <c r="A145" s="15" t="s">
        <v>361</v>
      </c>
      <c r="B145" s="15">
        <f t="shared" si="4"/>
        <v>65928</v>
      </c>
      <c r="C145" s="16">
        <v>43404</v>
      </c>
      <c r="D145" s="17">
        <v>6058.33</v>
      </c>
      <c r="E145" s="17">
        <v>1635.75</v>
      </c>
      <c r="F145" s="17">
        <v>4422.58</v>
      </c>
      <c r="G145" s="15" t="s">
        <v>218</v>
      </c>
      <c r="H145" s="18">
        <v>3</v>
      </c>
      <c r="I145" s="10">
        <f t="shared" si="5"/>
        <v>0</v>
      </c>
    </row>
    <row r="146" spans="1:9" hidden="1" x14ac:dyDescent="0.3">
      <c r="A146" s="15" t="s">
        <v>362</v>
      </c>
      <c r="B146" s="15">
        <f t="shared" si="4"/>
        <v>65929</v>
      </c>
      <c r="C146" s="16">
        <v>43404</v>
      </c>
      <c r="D146" s="17">
        <v>3808.33</v>
      </c>
      <c r="E146" s="17">
        <v>914</v>
      </c>
      <c r="F146" s="17">
        <v>2894.33</v>
      </c>
      <c r="G146" s="15" t="s">
        <v>218</v>
      </c>
      <c r="H146" s="18">
        <v>2</v>
      </c>
      <c r="I146" s="10">
        <f t="shared" si="5"/>
        <v>0</v>
      </c>
    </row>
    <row r="147" spans="1:9" hidden="1" x14ac:dyDescent="0.3">
      <c r="A147" s="15" t="s">
        <v>363</v>
      </c>
      <c r="B147" s="15">
        <f t="shared" si="4"/>
        <v>65930</v>
      </c>
      <c r="C147" s="16">
        <v>43404</v>
      </c>
      <c r="D147" s="17">
        <v>4933.33</v>
      </c>
      <c r="E147" s="17">
        <v>1430.67</v>
      </c>
      <c r="F147" s="17">
        <v>3502.66</v>
      </c>
      <c r="G147" s="15" t="s">
        <v>218</v>
      </c>
      <c r="H147" s="18">
        <v>4</v>
      </c>
      <c r="I147" s="10">
        <f t="shared" si="5"/>
        <v>0</v>
      </c>
    </row>
    <row r="148" spans="1:9" hidden="1" x14ac:dyDescent="0.3">
      <c r="A148" s="15" t="s">
        <v>364</v>
      </c>
      <c r="B148" s="15">
        <f t="shared" si="4"/>
        <v>65931</v>
      </c>
      <c r="C148" s="16">
        <v>43404</v>
      </c>
      <c r="D148" s="17">
        <v>5120.83</v>
      </c>
      <c r="E148" s="17">
        <v>1433.83</v>
      </c>
      <c r="F148" s="17">
        <v>3687</v>
      </c>
      <c r="G148" s="15" t="s">
        <v>218</v>
      </c>
      <c r="H148" s="18">
        <v>2</v>
      </c>
      <c r="I148" s="10">
        <f t="shared" si="5"/>
        <v>0</v>
      </c>
    </row>
    <row r="149" spans="1:9" hidden="1" x14ac:dyDescent="0.3">
      <c r="A149" s="15" t="s">
        <v>365</v>
      </c>
      <c r="B149" s="15">
        <f t="shared" si="4"/>
        <v>65932</v>
      </c>
      <c r="C149" s="16">
        <v>43404</v>
      </c>
      <c r="D149" s="17">
        <v>4745.83</v>
      </c>
      <c r="E149" s="17">
        <v>1186.46</v>
      </c>
      <c r="F149" s="17">
        <v>3559.37</v>
      </c>
      <c r="G149" s="15" t="s">
        <v>218</v>
      </c>
      <c r="H149" s="18">
        <v>5</v>
      </c>
      <c r="I149" s="10">
        <f t="shared" si="5"/>
        <v>0</v>
      </c>
    </row>
    <row r="150" spans="1:9" hidden="1" x14ac:dyDescent="0.3">
      <c r="A150" s="15" t="s">
        <v>366</v>
      </c>
      <c r="B150" s="15">
        <f t="shared" si="4"/>
        <v>65933</v>
      </c>
      <c r="C150" s="16">
        <v>43404</v>
      </c>
      <c r="D150" s="17">
        <v>6245.83</v>
      </c>
      <c r="E150" s="17">
        <v>1998.67</v>
      </c>
      <c r="F150" s="17">
        <v>4247.16</v>
      </c>
      <c r="G150" s="15" t="s">
        <v>218</v>
      </c>
      <c r="H150" s="18">
        <v>2</v>
      </c>
      <c r="I150" s="10">
        <f t="shared" si="5"/>
        <v>0</v>
      </c>
    </row>
    <row r="151" spans="1:9" hidden="1" x14ac:dyDescent="0.3">
      <c r="A151" s="15" t="s">
        <v>367</v>
      </c>
      <c r="B151" s="15">
        <f t="shared" si="4"/>
        <v>65934</v>
      </c>
      <c r="C151" s="16">
        <v>43404</v>
      </c>
      <c r="D151" s="17">
        <v>6808.33</v>
      </c>
      <c r="E151" s="17">
        <v>1838.25</v>
      </c>
      <c r="F151" s="17">
        <v>4970.08</v>
      </c>
      <c r="G151" s="15" t="s">
        <v>218</v>
      </c>
      <c r="H151" s="18">
        <v>4</v>
      </c>
      <c r="I151" s="10">
        <f t="shared" si="5"/>
        <v>0</v>
      </c>
    </row>
    <row r="152" spans="1:9" hidden="1" x14ac:dyDescent="0.3">
      <c r="A152" s="15" t="s">
        <v>368</v>
      </c>
      <c r="B152" s="15">
        <f t="shared" si="4"/>
        <v>65935</v>
      </c>
      <c r="C152" s="16">
        <v>43404</v>
      </c>
      <c r="D152" s="17">
        <v>4558.33</v>
      </c>
      <c r="E152" s="17">
        <v>1321.92</v>
      </c>
      <c r="F152" s="17">
        <v>3236.41</v>
      </c>
      <c r="G152" s="15" t="s">
        <v>218</v>
      </c>
      <c r="H152" s="18">
        <v>3</v>
      </c>
      <c r="I152" s="10">
        <f t="shared" si="5"/>
        <v>0</v>
      </c>
    </row>
    <row r="153" spans="1:9" hidden="1" x14ac:dyDescent="0.3">
      <c r="A153" s="15" t="s">
        <v>369</v>
      </c>
      <c r="B153" s="15">
        <f t="shared" si="4"/>
        <v>65936</v>
      </c>
      <c r="C153" s="16">
        <v>43404</v>
      </c>
      <c r="D153" s="17">
        <v>5308.33</v>
      </c>
      <c r="E153" s="17">
        <v>1486.33</v>
      </c>
      <c r="F153" s="17">
        <v>3822</v>
      </c>
      <c r="G153" s="15" t="s">
        <v>218</v>
      </c>
      <c r="H153" s="18">
        <v>5</v>
      </c>
      <c r="I153" s="10">
        <f t="shared" si="5"/>
        <v>0</v>
      </c>
    </row>
    <row r="154" spans="1:9" hidden="1" x14ac:dyDescent="0.3">
      <c r="A154" s="15" t="s">
        <v>370</v>
      </c>
      <c r="B154" s="15">
        <f t="shared" si="4"/>
        <v>65937</v>
      </c>
      <c r="C154" s="16">
        <v>43404</v>
      </c>
      <c r="D154" s="17">
        <v>5870.83</v>
      </c>
      <c r="E154" s="17">
        <v>1409</v>
      </c>
      <c r="F154" s="17">
        <v>4461.83</v>
      </c>
      <c r="G154" s="15" t="s">
        <v>218</v>
      </c>
      <c r="H154" s="18">
        <v>2</v>
      </c>
      <c r="I154" s="10">
        <f t="shared" si="5"/>
        <v>0</v>
      </c>
    </row>
    <row r="155" spans="1:9" hidden="1" x14ac:dyDescent="0.3">
      <c r="A155" s="15" t="s">
        <v>371</v>
      </c>
      <c r="B155" s="15">
        <f t="shared" si="4"/>
        <v>65938</v>
      </c>
      <c r="C155" s="16">
        <v>43404</v>
      </c>
      <c r="D155" s="17">
        <v>2870.83</v>
      </c>
      <c r="E155" s="17">
        <v>689</v>
      </c>
      <c r="F155" s="17">
        <v>2181.83</v>
      </c>
      <c r="G155" s="15" t="s">
        <v>218</v>
      </c>
      <c r="H155" s="18">
        <v>6</v>
      </c>
      <c r="I155" s="10">
        <f t="shared" si="5"/>
        <v>0</v>
      </c>
    </row>
    <row r="156" spans="1:9" hidden="1" x14ac:dyDescent="0.3">
      <c r="A156" s="15" t="s">
        <v>372</v>
      </c>
      <c r="B156" s="15">
        <f t="shared" si="4"/>
        <v>65939</v>
      </c>
      <c r="C156" s="16">
        <v>43404</v>
      </c>
      <c r="D156" s="17">
        <v>6808.33</v>
      </c>
      <c r="E156" s="17">
        <v>1838.25</v>
      </c>
      <c r="F156" s="17">
        <v>4970.08</v>
      </c>
      <c r="G156" s="15" t="s">
        <v>218</v>
      </c>
      <c r="H156" s="18">
        <v>2</v>
      </c>
      <c r="I156" s="10">
        <f t="shared" si="5"/>
        <v>0</v>
      </c>
    </row>
    <row r="157" spans="1:9" hidden="1" x14ac:dyDescent="0.3">
      <c r="A157" s="15" t="s">
        <v>373</v>
      </c>
      <c r="B157" s="15">
        <f t="shared" si="4"/>
        <v>65940</v>
      </c>
      <c r="C157" s="16">
        <v>43404</v>
      </c>
      <c r="D157" s="17">
        <v>2308.33</v>
      </c>
      <c r="E157" s="17">
        <v>207.75</v>
      </c>
      <c r="F157" s="17">
        <v>2100.58</v>
      </c>
      <c r="G157" s="15" t="s">
        <v>218</v>
      </c>
      <c r="H157" s="18">
        <v>6</v>
      </c>
      <c r="I157" s="10">
        <f t="shared" si="5"/>
        <v>0</v>
      </c>
    </row>
    <row r="158" spans="1:9" hidden="1" x14ac:dyDescent="0.3">
      <c r="A158" s="15" t="s">
        <v>374</v>
      </c>
      <c r="B158" s="15">
        <f t="shared" si="4"/>
        <v>65941</v>
      </c>
      <c r="C158" s="16">
        <v>43404</v>
      </c>
      <c r="D158" s="17">
        <v>3245.83</v>
      </c>
      <c r="E158" s="17">
        <v>681.63</v>
      </c>
      <c r="F158" s="17">
        <v>2564.1999999999998</v>
      </c>
      <c r="G158" s="15" t="s">
        <v>218</v>
      </c>
      <c r="H158" s="18">
        <v>6</v>
      </c>
      <c r="I158" s="10">
        <f t="shared" si="5"/>
        <v>0</v>
      </c>
    </row>
    <row r="159" spans="1:9" hidden="1" x14ac:dyDescent="0.3">
      <c r="A159" s="15" t="s">
        <v>375</v>
      </c>
      <c r="B159" s="15">
        <f t="shared" si="4"/>
        <v>65942</v>
      </c>
      <c r="C159" s="16">
        <v>43404</v>
      </c>
      <c r="D159" s="17">
        <v>4183.33</v>
      </c>
      <c r="E159" s="17">
        <v>1171.33</v>
      </c>
      <c r="F159" s="17">
        <v>3012</v>
      </c>
      <c r="G159" s="15" t="s">
        <v>218</v>
      </c>
      <c r="H159" s="18">
        <v>5</v>
      </c>
      <c r="I159" s="10">
        <f t="shared" si="5"/>
        <v>0</v>
      </c>
    </row>
    <row r="160" spans="1:9" hidden="1" x14ac:dyDescent="0.3">
      <c r="A160" s="15" t="s">
        <v>376</v>
      </c>
      <c r="B160" s="15">
        <f t="shared" si="4"/>
        <v>65943</v>
      </c>
      <c r="C160" s="16">
        <v>43404</v>
      </c>
      <c r="D160" s="17">
        <v>3433.33</v>
      </c>
      <c r="E160" s="17">
        <v>721</v>
      </c>
      <c r="F160" s="17">
        <v>2712.33</v>
      </c>
      <c r="G160" s="15" t="s">
        <v>218</v>
      </c>
      <c r="H160" s="18">
        <v>5</v>
      </c>
      <c r="I160" s="10">
        <f t="shared" si="5"/>
        <v>0</v>
      </c>
    </row>
    <row r="161" spans="1:9" hidden="1" x14ac:dyDescent="0.3">
      <c r="A161" s="15" t="s">
        <v>377</v>
      </c>
      <c r="B161" s="15">
        <f t="shared" si="4"/>
        <v>65944</v>
      </c>
      <c r="C161" s="16">
        <v>43404</v>
      </c>
      <c r="D161" s="17">
        <v>6245.83</v>
      </c>
      <c r="E161" s="17">
        <v>1936.21</v>
      </c>
      <c r="F161" s="17">
        <v>4309.62</v>
      </c>
      <c r="G161" s="15" t="s">
        <v>218</v>
      </c>
      <c r="H161" s="18">
        <v>5</v>
      </c>
      <c r="I161" s="10">
        <f t="shared" si="5"/>
        <v>0</v>
      </c>
    </row>
    <row r="162" spans="1:9" hidden="1" x14ac:dyDescent="0.3">
      <c r="A162" s="15" t="s">
        <v>378</v>
      </c>
      <c r="B162" s="15">
        <f t="shared" si="4"/>
        <v>65945</v>
      </c>
      <c r="C162" s="16">
        <v>43404</v>
      </c>
      <c r="D162" s="17">
        <v>4745.83</v>
      </c>
      <c r="E162" s="17">
        <v>1139</v>
      </c>
      <c r="F162" s="17">
        <v>3606.83</v>
      </c>
      <c r="G162" s="15" t="s">
        <v>218</v>
      </c>
      <c r="H162" s="18">
        <v>3</v>
      </c>
      <c r="I162" s="10">
        <f t="shared" si="5"/>
        <v>0</v>
      </c>
    </row>
    <row r="163" spans="1:9" hidden="1" x14ac:dyDescent="0.3">
      <c r="A163" s="15" t="s">
        <v>379</v>
      </c>
      <c r="B163" s="15">
        <f t="shared" si="4"/>
        <v>65946</v>
      </c>
      <c r="C163" s="16">
        <v>43404</v>
      </c>
      <c r="D163" s="17">
        <v>2870.83</v>
      </c>
      <c r="E163" s="17">
        <v>545.46</v>
      </c>
      <c r="F163" s="17">
        <v>2325.37</v>
      </c>
      <c r="G163" s="15" t="s">
        <v>218</v>
      </c>
      <c r="H163" s="18">
        <v>6</v>
      </c>
      <c r="I163" s="10">
        <f t="shared" si="5"/>
        <v>0</v>
      </c>
    </row>
    <row r="164" spans="1:9" hidden="1" x14ac:dyDescent="0.3">
      <c r="A164" s="15" t="s">
        <v>380</v>
      </c>
      <c r="B164" s="15">
        <f t="shared" si="4"/>
        <v>65947</v>
      </c>
      <c r="C164" s="16">
        <v>43404</v>
      </c>
      <c r="D164" s="17">
        <v>3995.83</v>
      </c>
      <c r="E164" s="17">
        <v>959</v>
      </c>
      <c r="F164" s="17">
        <v>3036.83</v>
      </c>
      <c r="G164" s="15" t="s">
        <v>218</v>
      </c>
      <c r="H164" s="18">
        <v>4</v>
      </c>
      <c r="I164" s="10">
        <f t="shared" si="5"/>
        <v>0</v>
      </c>
    </row>
    <row r="165" spans="1:9" hidden="1" x14ac:dyDescent="0.3">
      <c r="A165" s="15" t="s">
        <v>381</v>
      </c>
      <c r="B165" s="15">
        <f t="shared" si="4"/>
        <v>65948</v>
      </c>
      <c r="C165" s="16">
        <v>43404</v>
      </c>
      <c r="D165" s="17">
        <v>4183.33</v>
      </c>
      <c r="E165" s="17">
        <v>1129.5</v>
      </c>
      <c r="F165" s="17">
        <v>3053.83</v>
      </c>
      <c r="G165" s="15" t="s">
        <v>218</v>
      </c>
      <c r="H165" s="18">
        <v>4</v>
      </c>
      <c r="I165" s="10">
        <f t="shared" si="5"/>
        <v>0</v>
      </c>
    </row>
    <row r="166" spans="1:9" hidden="1" x14ac:dyDescent="0.3">
      <c r="A166" s="15" t="s">
        <v>382</v>
      </c>
      <c r="B166" s="15">
        <f t="shared" si="4"/>
        <v>65949</v>
      </c>
      <c r="C166" s="16">
        <v>43404</v>
      </c>
      <c r="D166" s="17">
        <v>2683.33</v>
      </c>
      <c r="E166" s="17">
        <v>617.16999999999996</v>
      </c>
      <c r="F166" s="17">
        <v>2066.16</v>
      </c>
      <c r="G166" s="15" t="s">
        <v>218</v>
      </c>
      <c r="H166" s="18">
        <v>6</v>
      </c>
      <c r="I166" s="10">
        <f t="shared" si="5"/>
        <v>0</v>
      </c>
    </row>
    <row r="167" spans="1:9" hidden="1" x14ac:dyDescent="0.3">
      <c r="A167" s="15" t="s">
        <v>383</v>
      </c>
      <c r="B167" s="15">
        <f t="shared" si="4"/>
        <v>65950</v>
      </c>
      <c r="C167" s="16">
        <v>43404</v>
      </c>
      <c r="D167" s="17">
        <v>3620.83</v>
      </c>
      <c r="E167" s="17">
        <v>615.54</v>
      </c>
      <c r="F167" s="17">
        <v>3005.29</v>
      </c>
      <c r="G167" s="15" t="s">
        <v>218</v>
      </c>
      <c r="H167" s="18">
        <v>3</v>
      </c>
      <c r="I167" s="10">
        <f t="shared" si="5"/>
        <v>0</v>
      </c>
    </row>
    <row r="168" spans="1:9" hidden="1" x14ac:dyDescent="0.3">
      <c r="A168" s="15" t="s">
        <v>384</v>
      </c>
      <c r="B168" s="15">
        <f t="shared" si="4"/>
        <v>65951</v>
      </c>
      <c r="C168" s="16">
        <v>43404</v>
      </c>
      <c r="D168" s="17">
        <v>6058.33</v>
      </c>
      <c r="E168" s="17">
        <v>1817.5</v>
      </c>
      <c r="F168" s="17">
        <v>4240.83</v>
      </c>
      <c r="G168" s="15" t="s">
        <v>218</v>
      </c>
      <c r="H168" s="18">
        <v>4</v>
      </c>
      <c r="I168" s="10">
        <f t="shared" si="5"/>
        <v>0</v>
      </c>
    </row>
    <row r="169" spans="1:9" hidden="1" x14ac:dyDescent="0.3">
      <c r="A169" s="15" t="s">
        <v>385</v>
      </c>
      <c r="B169" s="15">
        <f t="shared" si="4"/>
        <v>65952</v>
      </c>
      <c r="C169" s="16">
        <v>43404</v>
      </c>
      <c r="D169" s="17">
        <v>5683.33</v>
      </c>
      <c r="E169" s="17">
        <v>1534.5</v>
      </c>
      <c r="F169" s="17">
        <v>4148.83</v>
      </c>
      <c r="G169" s="15" t="s">
        <v>218</v>
      </c>
      <c r="H169" s="18">
        <v>2</v>
      </c>
      <c r="I169" s="10">
        <f t="shared" si="5"/>
        <v>0</v>
      </c>
    </row>
    <row r="170" spans="1:9" hidden="1" x14ac:dyDescent="0.3">
      <c r="A170" s="15" t="s">
        <v>386</v>
      </c>
      <c r="B170" s="15">
        <f t="shared" si="4"/>
        <v>65953</v>
      </c>
      <c r="C170" s="16">
        <v>43404</v>
      </c>
      <c r="D170" s="17">
        <v>6433.33</v>
      </c>
      <c r="E170" s="17">
        <v>1865.67</v>
      </c>
      <c r="F170" s="17">
        <v>4567.66</v>
      </c>
      <c r="G170" s="15" t="s">
        <v>218</v>
      </c>
      <c r="H170" s="18">
        <v>6</v>
      </c>
      <c r="I170" s="10">
        <f t="shared" si="5"/>
        <v>0</v>
      </c>
    </row>
    <row r="171" spans="1:9" hidden="1" x14ac:dyDescent="0.3">
      <c r="A171" s="15" t="s">
        <v>387</v>
      </c>
      <c r="B171" s="15">
        <f t="shared" si="4"/>
        <v>65954</v>
      </c>
      <c r="C171" s="16">
        <v>43404</v>
      </c>
      <c r="D171" s="17">
        <v>5495.83</v>
      </c>
      <c r="E171" s="17">
        <v>1373.96</v>
      </c>
      <c r="F171" s="17">
        <v>4121.87</v>
      </c>
      <c r="G171" s="15" t="s">
        <v>218</v>
      </c>
      <c r="H171" s="18">
        <v>4</v>
      </c>
      <c r="I171" s="10">
        <f t="shared" si="5"/>
        <v>0</v>
      </c>
    </row>
    <row r="172" spans="1:9" hidden="1" x14ac:dyDescent="0.3">
      <c r="A172" s="15" t="s">
        <v>388</v>
      </c>
      <c r="B172" s="15">
        <f t="shared" si="4"/>
        <v>65955</v>
      </c>
      <c r="C172" s="16">
        <v>43404</v>
      </c>
      <c r="D172" s="17">
        <v>6058.33</v>
      </c>
      <c r="E172" s="17">
        <v>1756.92</v>
      </c>
      <c r="F172" s="17">
        <v>4301.41</v>
      </c>
      <c r="G172" s="15" t="s">
        <v>218</v>
      </c>
      <c r="H172" s="18">
        <v>4</v>
      </c>
      <c r="I172" s="10">
        <f t="shared" si="5"/>
        <v>0</v>
      </c>
    </row>
    <row r="173" spans="1:9" hidden="1" x14ac:dyDescent="0.3">
      <c r="A173" s="15" t="s">
        <v>389</v>
      </c>
      <c r="B173" s="15">
        <f t="shared" si="4"/>
        <v>65956</v>
      </c>
      <c r="C173" s="16">
        <v>43404</v>
      </c>
      <c r="D173" s="17">
        <v>3808.33</v>
      </c>
      <c r="E173" s="17">
        <v>647.41999999999996</v>
      </c>
      <c r="F173" s="17">
        <v>3160.91</v>
      </c>
      <c r="G173" s="15" t="s">
        <v>218</v>
      </c>
      <c r="H173" s="18">
        <v>3</v>
      </c>
      <c r="I173" s="10">
        <f t="shared" si="5"/>
        <v>0</v>
      </c>
    </row>
    <row r="174" spans="1:9" hidden="1" x14ac:dyDescent="0.3">
      <c r="A174" s="15" t="s">
        <v>390</v>
      </c>
      <c r="B174" s="15">
        <f t="shared" si="4"/>
        <v>65957</v>
      </c>
      <c r="C174" s="16">
        <v>43404</v>
      </c>
      <c r="D174" s="17">
        <v>4933.33</v>
      </c>
      <c r="E174" s="17">
        <v>1134.67</v>
      </c>
      <c r="F174" s="17">
        <v>3798.66</v>
      </c>
      <c r="G174" s="15" t="s">
        <v>218</v>
      </c>
      <c r="H174" s="18">
        <v>6</v>
      </c>
      <c r="I174" s="10">
        <f t="shared" si="5"/>
        <v>0</v>
      </c>
    </row>
    <row r="175" spans="1:9" hidden="1" x14ac:dyDescent="0.3">
      <c r="A175" s="15" t="s">
        <v>391</v>
      </c>
      <c r="B175" s="15">
        <f t="shared" si="4"/>
        <v>65958</v>
      </c>
      <c r="C175" s="16">
        <v>43404</v>
      </c>
      <c r="D175" s="17">
        <v>5120.83</v>
      </c>
      <c r="E175" s="17">
        <v>1331.42</v>
      </c>
      <c r="F175" s="17">
        <v>3789.41</v>
      </c>
      <c r="G175" s="15" t="s">
        <v>218</v>
      </c>
      <c r="H175" s="18">
        <v>5</v>
      </c>
      <c r="I175" s="10">
        <f t="shared" si="5"/>
        <v>0</v>
      </c>
    </row>
    <row r="176" spans="1:9" hidden="1" x14ac:dyDescent="0.3">
      <c r="A176" s="15" t="s">
        <v>392</v>
      </c>
      <c r="B176" s="15">
        <f t="shared" si="4"/>
        <v>65959</v>
      </c>
      <c r="C176" s="16">
        <v>43404</v>
      </c>
      <c r="D176" s="17">
        <v>3995.83</v>
      </c>
      <c r="E176" s="17">
        <v>839.13</v>
      </c>
      <c r="F176" s="17">
        <v>3156.7</v>
      </c>
      <c r="G176" s="15" t="s">
        <v>218</v>
      </c>
      <c r="H176" s="18">
        <v>1</v>
      </c>
      <c r="I176" s="10">
        <f t="shared" si="5"/>
        <v>0</v>
      </c>
    </row>
    <row r="177" spans="1:9" hidden="1" x14ac:dyDescent="0.3">
      <c r="A177" s="15" t="s">
        <v>393</v>
      </c>
      <c r="B177" s="15">
        <f t="shared" si="4"/>
        <v>65960</v>
      </c>
      <c r="C177" s="16">
        <v>43404</v>
      </c>
      <c r="D177" s="17">
        <v>6995.83</v>
      </c>
      <c r="E177" s="17">
        <v>2238.67</v>
      </c>
      <c r="F177" s="17">
        <v>4757.16</v>
      </c>
      <c r="G177" s="15" t="s">
        <v>218</v>
      </c>
      <c r="H177" s="18">
        <v>3</v>
      </c>
      <c r="I177" s="10">
        <f t="shared" si="5"/>
        <v>0</v>
      </c>
    </row>
    <row r="178" spans="1:9" hidden="1" x14ac:dyDescent="0.3">
      <c r="A178" s="15" t="s">
        <v>394</v>
      </c>
      <c r="B178" s="15">
        <f t="shared" si="4"/>
        <v>65961</v>
      </c>
      <c r="C178" s="16">
        <v>43404</v>
      </c>
      <c r="D178" s="17">
        <v>4183.33</v>
      </c>
      <c r="E178" s="17">
        <v>1045.83</v>
      </c>
      <c r="F178" s="17">
        <v>3137.5</v>
      </c>
      <c r="G178" s="15" t="s">
        <v>218</v>
      </c>
      <c r="H178" s="18">
        <v>5</v>
      </c>
      <c r="I178" s="10">
        <f t="shared" si="5"/>
        <v>0</v>
      </c>
    </row>
    <row r="179" spans="1:9" hidden="1" x14ac:dyDescent="0.3">
      <c r="A179" s="15" t="s">
        <v>395</v>
      </c>
      <c r="B179" s="15">
        <f t="shared" si="4"/>
        <v>65962</v>
      </c>
      <c r="C179" s="16">
        <v>43404</v>
      </c>
      <c r="D179" s="17">
        <v>5870.83</v>
      </c>
      <c r="E179" s="17">
        <v>1643.83</v>
      </c>
      <c r="F179" s="17">
        <v>4227</v>
      </c>
      <c r="G179" s="15" t="s">
        <v>218</v>
      </c>
      <c r="H179" s="18">
        <v>1</v>
      </c>
      <c r="I179" s="10">
        <f t="shared" si="5"/>
        <v>0</v>
      </c>
    </row>
    <row r="180" spans="1:9" hidden="1" x14ac:dyDescent="0.3">
      <c r="A180" s="15" t="s">
        <v>396</v>
      </c>
      <c r="B180" s="15">
        <f t="shared" si="4"/>
        <v>65963</v>
      </c>
      <c r="C180" s="16">
        <v>43404</v>
      </c>
      <c r="D180" s="17">
        <v>5308.33</v>
      </c>
      <c r="E180" s="17">
        <v>1327.08</v>
      </c>
      <c r="F180" s="17">
        <v>3981.25</v>
      </c>
      <c r="G180" s="15" t="s">
        <v>218</v>
      </c>
      <c r="H180" s="18">
        <v>2</v>
      </c>
      <c r="I180" s="10">
        <f t="shared" si="5"/>
        <v>0</v>
      </c>
    </row>
    <row r="181" spans="1:9" hidden="1" x14ac:dyDescent="0.3">
      <c r="A181" s="15" t="s">
        <v>397</v>
      </c>
      <c r="B181" s="15">
        <f t="shared" si="4"/>
        <v>65964</v>
      </c>
      <c r="C181" s="16">
        <v>43404</v>
      </c>
      <c r="D181" s="17">
        <v>6620.83</v>
      </c>
      <c r="E181" s="17">
        <v>1986.25</v>
      </c>
      <c r="F181" s="17">
        <v>4634.58</v>
      </c>
      <c r="G181" s="15" t="s">
        <v>218</v>
      </c>
      <c r="H181" s="18">
        <v>3</v>
      </c>
      <c r="I181" s="10">
        <f t="shared" si="5"/>
        <v>0</v>
      </c>
    </row>
    <row r="182" spans="1:9" hidden="1" x14ac:dyDescent="0.3">
      <c r="A182" s="15" t="s">
        <v>398</v>
      </c>
      <c r="B182" s="15">
        <f t="shared" si="4"/>
        <v>65965</v>
      </c>
      <c r="C182" s="16">
        <v>43404</v>
      </c>
      <c r="D182" s="17">
        <v>4558.33</v>
      </c>
      <c r="E182" s="17">
        <v>1139.58</v>
      </c>
      <c r="F182" s="17">
        <v>3418.75</v>
      </c>
      <c r="G182" s="15" t="s">
        <v>218</v>
      </c>
      <c r="H182" s="18">
        <v>2</v>
      </c>
      <c r="I182" s="10">
        <f t="shared" si="5"/>
        <v>0</v>
      </c>
    </row>
    <row r="183" spans="1:9" hidden="1" x14ac:dyDescent="0.3">
      <c r="A183" s="15" t="s">
        <v>399</v>
      </c>
      <c r="B183" s="15">
        <f t="shared" si="4"/>
        <v>65966</v>
      </c>
      <c r="C183" s="16">
        <v>43404</v>
      </c>
      <c r="D183" s="17">
        <v>2683.33</v>
      </c>
      <c r="E183" s="17">
        <v>456.17</v>
      </c>
      <c r="F183" s="17">
        <v>2227.16</v>
      </c>
      <c r="G183" s="15" t="s">
        <v>218</v>
      </c>
      <c r="H183" s="18">
        <v>6</v>
      </c>
      <c r="I183" s="10">
        <f t="shared" si="5"/>
        <v>0</v>
      </c>
    </row>
    <row r="184" spans="1:9" hidden="1" x14ac:dyDescent="0.3">
      <c r="A184" s="15" t="s">
        <v>400</v>
      </c>
      <c r="B184" s="15">
        <f t="shared" si="4"/>
        <v>65967</v>
      </c>
      <c r="C184" s="16">
        <v>43404</v>
      </c>
      <c r="D184" s="17">
        <v>3620.83</v>
      </c>
      <c r="E184" s="17">
        <v>760.38</v>
      </c>
      <c r="F184" s="17">
        <v>2860.45</v>
      </c>
      <c r="G184" s="15" t="s">
        <v>218</v>
      </c>
      <c r="H184" s="18">
        <v>5</v>
      </c>
      <c r="I184" s="10">
        <f t="shared" si="5"/>
        <v>0</v>
      </c>
    </row>
    <row r="185" spans="1:9" hidden="1" x14ac:dyDescent="0.3">
      <c r="A185" s="15" t="s">
        <v>401</v>
      </c>
      <c r="B185" s="15">
        <f t="shared" si="4"/>
        <v>65968</v>
      </c>
      <c r="C185" s="16">
        <v>43404</v>
      </c>
      <c r="D185" s="17">
        <v>6058.33</v>
      </c>
      <c r="E185" s="17">
        <v>1817.5</v>
      </c>
      <c r="F185" s="17">
        <v>4240.83</v>
      </c>
      <c r="G185" s="15" t="s">
        <v>218</v>
      </c>
      <c r="H185" s="18">
        <v>2</v>
      </c>
      <c r="I185" s="10">
        <f t="shared" si="5"/>
        <v>0</v>
      </c>
    </row>
    <row r="186" spans="1:9" hidden="1" x14ac:dyDescent="0.3">
      <c r="A186" s="15" t="s">
        <v>402</v>
      </c>
      <c r="B186" s="15">
        <f t="shared" si="4"/>
        <v>65969</v>
      </c>
      <c r="C186" s="16">
        <v>43404</v>
      </c>
      <c r="D186" s="17">
        <v>5683.33</v>
      </c>
      <c r="E186" s="17">
        <v>1307.17</v>
      </c>
      <c r="F186" s="17">
        <v>4376.16</v>
      </c>
      <c r="G186" s="15" t="s">
        <v>218</v>
      </c>
      <c r="H186" s="18">
        <v>2</v>
      </c>
      <c r="I186" s="10">
        <f t="shared" si="5"/>
        <v>0</v>
      </c>
    </row>
    <row r="187" spans="1:9" hidden="1" x14ac:dyDescent="0.3">
      <c r="A187" s="15" t="s">
        <v>403</v>
      </c>
      <c r="B187" s="15">
        <f t="shared" si="4"/>
        <v>65970</v>
      </c>
      <c r="C187" s="16">
        <v>43404</v>
      </c>
      <c r="D187" s="17">
        <v>6433.33</v>
      </c>
      <c r="E187" s="17">
        <v>1737</v>
      </c>
      <c r="F187" s="17">
        <v>4696.33</v>
      </c>
      <c r="G187" s="15" t="s">
        <v>218</v>
      </c>
      <c r="H187" s="18">
        <v>1</v>
      </c>
      <c r="I187" s="10">
        <f t="shared" si="5"/>
        <v>0</v>
      </c>
    </row>
    <row r="188" spans="1:9" hidden="1" x14ac:dyDescent="0.3">
      <c r="A188" s="15" t="s">
        <v>404</v>
      </c>
      <c r="B188" s="15">
        <f t="shared" si="4"/>
        <v>65971</v>
      </c>
      <c r="C188" s="16">
        <v>43404</v>
      </c>
      <c r="D188" s="17">
        <v>5683.33</v>
      </c>
      <c r="E188" s="17">
        <v>1591.33</v>
      </c>
      <c r="F188" s="17">
        <v>4092</v>
      </c>
      <c r="G188" s="15" t="s">
        <v>218</v>
      </c>
      <c r="H188" s="18">
        <v>2</v>
      </c>
      <c r="I188" s="10">
        <f t="shared" si="5"/>
        <v>0</v>
      </c>
    </row>
    <row r="189" spans="1:9" hidden="1" x14ac:dyDescent="0.3">
      <c r="A189" s="15" t="s">
        <v>405</v>
      </c>
      <c r="B189" s="15">
        <f t="shared" si="4"/>
        <v>65972</v>
      </c>
      <c r="C189" s="16">
        <v>43404</v>
      </c>
      <c r="D189" s="17">
        <v>4933.33</v>
      </c>
      <c r="E189" s="17">
        <v>1233.33</v>
      </c>
      <c r="F189" s="17">
        <v>3700</v>
      </c>
      <c r="G189" s="15" t="s">
        <v>218</v>
      </c>
      <c r="H189" s="18">
        <v>3</v>
      </c>
      <c r="I189" s="10">
        <f t="shared" si="5"/>
        <v>0</v>
      </c>
    </row>
    <row r="190" spans="1:9" hidden="1" x14ac:dyDescent="0.3">
      <c r="A190" s="15" t="s">
        <v>406</v>
      </c>
      <c r="B190" s="15">
        <f t="shared" si="4"/>
        <v>65973</v>
      </c>
      <c r="C190" s="16">
        <v>43404</v>
      </c>
      <c r="D190" s="17">
        <v>3808.33</v>
      </c>
      <c r="E190" s="17">
        <v>914</v>
      </c>
      <c r="F190" s="17">
        <v>2894.33</v>
      </c>
      <c r="G190" s="15" t="s">
        <v>218</v>
      </c>
      <c r="H190" s="18">
        <v>5</v>
      </c>
      <c r="I190" s="10">
        <f t="shared" si="5"/>
        <v>0</v>
      </c>
    </row>
    <row r="191" spans="1:9" hidden="1" x14ac:dyDescent="0.3">
      <c r="A191" s="15" t="s">
        <v>407</v>
      </c>
      <c r="B191" s="15">
        <f t="shared" si="4"/>
        <v>65974</v>
      </c>
      <c r="C191" s="16">
        <v>43404</v>
      </c>
      <c r="D191" s="17">
        <v>3995.83</v>
      </c>
      <c r="E191" s="17">
        <v>759.21</v>
      </c>
      <c r="F191" s="17">
        <v>3236.62</v>
      </c>
      <c r="G191" s="15" t="s">
        <v>218</v>
      </c>
      <c r="H191" s="18">
        <v>4</v>
      </c>
      <c r="I191" s="10">
        <f t="shared" si="5"/>
        <v>0</v>
      </c>
    </row>
    <row r="192" spans="1:9" hidden="1" x14ac:dyDescent="0.3">
      <c r="A192" s="15" t="s">
        <v>408</v>
      </c>
      <c r="B192" s="15">
        <f t="shared" si="4"/>
        <v>65975</v>
      </c>
      <c r="C192" s="16">
        <v>43404</v>
      </c>
      <c r="D192" s="17">
        <v>3245.83</v>
      </c>
      <c r="E192" s="17">
        <v>584.25</v>
      </c>
      <c r="F192" s="17">
        <v>2661.58</v>
      </c>
      <c r="G192" s="15" t="s">
        <v>218</v>
      </c>
      <c r="H192" s="18">
        <v>6</v>
      </c>
      <c r="I192" s="10">
        <f t="shared" si="5"/>
        <v>0</v>
      </c>
    </row>
    <row r="193" spans="1:9" hidden="1" x14ac:dyDescent="0.3">
      <c r="A193" s="15" t="s">
        <v>409</v>
      </c>
      <c r="B193" s="15">
        <f t="shared" si="4"/>
        <v>65976</v>
      </c>
      <c r="C193" s="16">
        <v>43404</v>
      </c>
      <c r="D193" s="17">
        <v>6808.33</v>
      </c>
      <c r="E193" s="17">
        <v>1838.25</v>
      </c>
      <c r="F193" s="17">
        <v>4970.08</v>
      </c>
      <c r="G193" s="15" t="s">
        <v>218</v>
      </c>
      <c r="H193" s="18">
        <v>3</v>
      </c>
      <c r="I193" s="10">
        <f t="shared" si="5"/>
        <v>0</v>
      </c>
    </row>
    <row r="194" spans="1:9" hidden="1" x14ac:dyDescent="0.3">
      <c r="A194" s="15" t="s">
        <v>410</v>
      </c>
      <c r="B194" s="15">
        <f t="shared" si="4"/>
        <v>65977</v>
      </c>
      <c r="C194" s="16">
        <v>43404</v>
      </c>
      <c r="D194" s="17">
        <v>6433.33</v>
      </c>
      <c r="E194" s="17">
        <v>2058.67</v>
      </c>
      <c r="F194" s="17">
        <v>4374.66</v>
      </c>
      <c r="G194" s="15" t="s">
        <v>218</v>
      </c>
      <c r="H194" s="18">
        <v>4</v>
      </c>
      <c r="I194" s="10">
        <f t="shared" si="5"/>
        <v>0</v>
      </c>
    </row>
    <row r="195" spans="1:9" hidden="1" x14ac:dyDescent="0.3">
      <c r="A195" s="15" t="s">
        <v>411</v>
      </c>
      <c r="B195" s="15">
        <f t="shared" ref="B195:B217" si="6">B194+1</f>
        <v>65978</v>
      </c>
      <c r="C195" s="16">
        <v>43404</v>
      </c>
      <c r="D195" s="17">
        <v>3058.33</v>
      </c>
      <c r="E195" s="17">
        <v>764.58</v>
      </c>
      <c r="F195" s="17">
        <v>2293.75</v>
      </c>
      <c r="G195" s="15" t="s">
        <v>218</v>
      </c>
      <c r="H195" s="18">
        <v>6</v>
      </c>
      <c r="I195" s="10">
        <f t="shared" ref="I195:I258" si="7">IF(B196-B195&lt;&gt;1,(B196-B195)-1,0)</f>
        <v>0</v>
      </c>
    </row>
    <row r="196" spans="1:9" hidden="1" x14ac:dyDescent="0.3">
      <c r="A196" s="15" t="s">
        <v>412</v>
      </c>
      <c r="B196" s="15">
        <f t="shared" si="6"/>
        <v>65979</v>
      </c>
      <c r="C196" s="16">
        <v>43404</v>
      </c>
      <c r="D196" s="17">
        <v>5308.33</v>
      </c>
      <c r="E196" s="17">
        <v>1380.17</v>
      </c>
      <c r="F196" s="17">
        <v>3928.16</v>
      </c>
      <c r="G196" s="15" t="s">
        <v>218</v>
      </c>
      <c r="H196" s="18">
        <v>3</v>
      </c>
      <c r="I196" s="10">
        <f t="shared" si="7"/>
        <v>0</v>
      </c>
    </row>
    <row r="197" spans="1:9" hidden="1" x14ac:dyDescent="0.3">
      <c r="A197" s="15" t="s">
        <v>413</v>
      </c>
      <c r="B197" s="15">
        <f t="shared" si="6"/>
        <v>65980</v>
      </c>
      <c r="C197" s="16">
        <v>43404</v>
      </c>
      <c r="D197" s="17">
        <v>5308.33</v>
      </c>
      <c r="E197" s="17">
        <v>1433.25</v>
      </c>
      <c r="F197" s="17">
        <v>3875.08</v>
      </c>
      <c r="G197" s="15" t="s">
        <v>218</v>
      </c>
      <c r="H197" s="18">
        <v>3</v>
      </c>
      <c r="I197" s="10">
        <f t="shared" si="7"/>
        <v>0</v>
      </c>
    </row>
    <row r="198" spans="1:9" hidden="1" x14ac:dyDescent="0.3">
      <c r="A198" s="15" t="s">
        <v>217</v>
      </c>
      <c r="B198" s="15">
        <f t="shared" si="6"/>
        <v>65981</v>
      </c>
      <c r="C198" s="16">
        <v>43434</v>
      </c>
      <c r="D198" s="17">
        <v>5683.33</v>
      </c>
      <c r="E198" s="17">
        <v>1307.17</v>
      </c>
      <c r="F198" s="17">
        <v>4376.16</v>
      </c>
      <c r="G198" s="15" t="s">
        <v>218</v>
      </c>
      <c r="H198" s="18">
        <v>5</v>
      </c>
      <c r="I198" s="10">
        <f t="shared" si="7"/>
        <v>0</v>
      </c>
    </row>
    <row r="199" spans="1:9" hidden="1" x14ac:dyDescent="0.3">
      <c r="A199" s="15" t="s">
        <v>219</v>
      </c>
      <c r="B199" s="15">
        <f t="shared" si="6"/>
        <v>65982</v>
      </c>
      <c r="C199" s="16">
        <v>43434</v>
      </c>
      <c r="D199" s="17">
        <v>3808.33</v>
      </c>
      <c r="E199" s="17">
        <v>761.67</v>
      </c>
      <c r="F199" s="17">
        <v>3046.66</v>
      </c>
      <c r="G199" s="15" t="s">
        <v>218</v>
      </c>
      <c r="H199" s="18">
        <v>4</v>
      </c>
      <c r="I199" s="10">
        <f t="shared" si="7"/>
        <v>0</v>
      </c>
    </row>
    <row r="200" spans="1:9" hidden="1" x14ac:dyDescent="0.3">
      <c r="A200" s="15" t="s">
        <v>220</v>
      </c>
      <c r="B200" s="15">
        <f t="shared" si="6"/>
        <v>65983</v>
      </c>
      <c r="C200" s="16">
        <v>43434</v>
      </c>
      <c r="D200" s="17">
        <v>3245.83</v>
      </c>
      <c r="E200" s="17">
        <v>681.63</v>
      </c>
      <c r="F200" s="17">
        <v>2564.1999999999998</v>
      </c>
      <c r="G200" s="15" t="s">
        <v>218</v>
      </c>
      <c r="H200" s="18">
        <v>6</v>
      </c>
      <c r="I200" s="10">
        <f t="shared" si="7"/>
        <v>0</v>
      </c>
    </row>
    <row r="201" spans="1:9" hidden="1" x14ac:dyDescent="0.3">
      <c r="A201" s="15" t="s">
        <v>221</v>
      </c>
      <c r="B201" s="15">
        <f t="shared" si="6"/>
        <v>65984</v>
      </c>
      <c r="C201" s="16">
        <v>43434</v>
      </c>
      <c r="D201" s="17">
        <v>3620.83</v>
      </c>
      <c r="E201" s="17">
        <v>905.21</v>
      </c>
      <c r="F201" s="17">
        <v>2715.62</v>
      </c>
      <c r="G201" s="15" t="s">
        <v>218</v>
      </c>
      <c r="H201" s="18">
        <v>6</v>
      </c>
      <c r="I201" s="10">
        <f t="shared" si="7"/>
        <v>0</v>
      </c>
    </row>
    <row r="202" spans="1:9" hidden="1" x14ac:dyDescent="0.3">
      <c r="A202" s="15" t="s">
        <v>222</v>
      </c>
      <c r="B202" s="15">
        <f t="shared" si="6"/>
        <v>65985</v>
      </c>
      <c r="C202" s="16">
        <v>43434</v>
      </c>
      <c r="D202" s="17">
        <v>2870.83</v>
      </c>
      <c r="E202" s="17">
        <v>545.46</v>
      </c>
      <c r="F202" s="17">
        <v>2325.37</v>
      </c>
      <c r="G202" s="15" t="s">
        <v>218</v>
      </c>
      <c r="H202" s="18">
        <v>6</v>
      </c>
      <c r="I202" s="10">
        <f t="shared" si="7"/>
        <v>0</v>
      </c>
    </row>
    <row r="203" spans="1:9" hidden="1" x14ac:dyDescent="0.3">
      <c r="A203" s="15" t="s">
        <v>223</v>
      </c>
      <c r="B203" s="15">
        <f t="shared" si="6"/>
        <v>65986</v>
      </c>
      <c r="C203" s="16">
        <v>43434</v>
      </c>
      <c r="D203" s="17">
        <v>3058.33</v>
      </c>
      <c r="E203" s="17">
        <v>489.33</v>
      </c>
      <c r="F203" s="17">
        <v>2569</v>
      </c>
      <c r="G203" s="15" t="s">
        <v>218</v>
      </c>
      <c r="H203" s="18">
        <v>6</v>
      </c>
      <c r="I203" s="10">
        <f t="shared" si="7"/>
        <v>0</v>
      </c>
    </row>
    <row r="204" spans="1:9" hidden="1" x14ac:dyDescent="0.3">
      <c r="A204" s="15" t="s">
        <v>224</v>
      </c>
      <c r="B204" s="15">
        <f t="shared" si="6"/>
        <v>65987</v>
      </c>
      <c r="C204" s="16">
        <v>43434</v>
      </c>
      <c r="D204" s="17">
        <v>6995.83</v>
      </c>
      <c r="E204" s="17">
        <v>2238.67</v>
      </c>
      <c r="F204" s="17">
        <v>4757.16</v>
      </c>
      <c r="G204" s="15" t="s">
        <v>218</v>
      </c>
      <c r="H204" s="18">
        <v>3</v>
      </c>
      <c r="I204" s="10">
        <f t="shared" si="7"/>
        <v>0</v>
      </c>
    </row>
    <row r="205" spans="1:9" hidden="1" x14ac:dyDescent="0.3">
      <c r="A205" s="15" t="s">
        <v>225</v>
      </c>
      <c r="B205" s="15">
        <f t="shared" si="6"/>
        <v>65988</v>
      </c>
      <c r="C205" s="16">
        <v>43434</v>
      </c>
      <c r="D205" s="17">
        <v>4558.33</v>
      </c>
      <c r="E205" s="17">
        <v>1048.42</v>
      </c>
      <c r="F205" s="17">
        <v>3509.91</v>
      </c>
      <c r="G205" s="15" t="s">
        <v>218</v>
      </c>
      <c r="H205" s="18">
        <v>5</v>
      </c>
      <c r="I205" s="10">
        <f t="shared" si="7"/>
        <v>0</v>
      </c>
    </row>
    <row r="206" spans="1:9" hidden="1" x14ac:dyDescent="0.3">
      <c r="A206" s="15" t="s">
        <v>226</v>
      </c>
      <c r="B206" s="15">
        <f t="shared" si="6"/>
        <v>65989</v>
      </c>
      <c r="C206" s="16">
        <v>43434</v>
      </c>
      <c r="D206" s="17">
        <v>4933.33</v>
      </c>
      <c r="E206" s="17">
        <v>1184</v>
      </c>
      <c r="F206" s="17">
        <v>3749.33</v>
      </c>
      <c r="G206" s="15" t="s">
        <v>218</v>
      </c>
      <c r="H206" s="18">
        <v>6</v>
      </c>
      <c r="I206" s="10">
        <f t="shared" si="7"/>
        <v>0</v>
      </c>
    </row>
    <row r="207" spans="1:9" hidden="1" x14ac:dyDescent="0.3">
      <c r="A207" s="15" t="s">
        <v>227</v>
      </c>
      <c r="B207" s="15">
        <f t="shared" si="6"/>
        <v>65990</v>
      </c>
      <c r="C207" s="16">
        <v>43434</v>
      </c>
      <c r="D207" s="17">
        <v>7183.33</v>
      </c>
      <c r="E207" s="17">
        <v>2011.33</v>
      </c>
      <c r="F207" s="17">
        <v>5172</v>
      </c>
      <c r="G207" s="15" t="s">
        <v>218</v>
      </c>
      <c r="H207" s="18">
        <v>5</v>
      </c>
      <c r="I207" s="10">
        <f t="shared" si="7"/>
        <v>0</v>
      </c>
    </row>
    <row r="208" spans="1:9" hidden="1" x14ac:dyDescent="0.3">
      <c r="A208" s="15" t="s">
        <v>228</v>
      </c>
      <c r="B208" s="15">
        <f t="shared" si="6"/>
        <v>65991</v>
      </c>
      <c r="C208" s="16">
        <v>43434</v>
      </c>
      <c r="D208" s="17">
        <v>4183.33</v>
      </c>
      <c r="E208" s="17">
        <v>1171.33</v>
      </c>
      <c r="F208" s="17">
        <v>3012</v>
      </c>
      <c r="G208" s="15" t="s">
        <v>218</v>
      </c>
      <c r="H208" s="18">
        <v>4</v>
      </c>
      <c r="I208" s="10">
        <f t="shared" si="7"/>
        <v>0</v>
      </c>
    </row>
    <row r="209" spans="1:9" hidden="1" x14ac:dyDescent="0.3">
      <c r="A209" s="15" t="s">
        <v>229</v>
      </c>
      <c r="B209" s="15">
        <f t="shared" si="6"/>
        <v>65992</v>
      </c>
      <c r="C209" s="16">
        <v>43434</v>
      </c>
      <c r="D209" s="17">
        <v>7370.83</v>
      </c>
      <c r="E209" s="17">
        <v>1990.13</v>
      </c>
      <c r="F209" s="17">
        <v>5380.7</v>
      </c>
      <c r="G209" s="15" t="s">
        <v>218</v>
      </c>
      <c r="H209" s="18">
        <v>4</v>
      </c>
      <c r="I209" s="10">
        <f t="shared" si="7"/>
        <v>0</v>
      </c>
    </row>
    <row r="210" spans="1:9" hidden="1" x14ac:dyDescent="0.3">
      <c r="A210" s="15" t="s">
        <v>230</v>
      </c>
      <c r="B210" s="15">
        <f t="shared" si="6"/>
        <v>65993</v>
      </c>
      <c r="C210" s="16">
        <v>43434</v>
      </c>
      <c r="D210" s="17">
        <v>7183.33</v>
      </c>
      <c r="E210" s="17">
        <v>2298.67</v>
      </c>
      <c r="F210" s="17">
        <v>4884.66</v>
      </c>
      <c r="G210" s="15" t="s">
        <v>218</v>
      </c>
      <c r="H210" s="18">
        <v>6</v>
      </c>
      <c r="I210" s="10">
        <f t="shared" si="7"/>
        <v>0</v>
      </c>
    </row>
    <row r="211" spans="1:9" hidden="1" x14ac:dyDescent="0.3">
      <c r="A211" s="15" t="s">
        <v>231</v>
      </c>
      <c r="B211" s="15">
        <f t="shared" si="6"/>
        <v>65994</v>
      </c>
      <c r="C211" s="16">
        <v>43434</v>
      </c>
      <c r="D211" s="17">
        <v>6620.83</v>
      </c>
      <c r="E211" s="17">
        <v>2118.67</v>
      </c>
      <c r="F211" s="17">
        <v>4502.16</v>
      </c>
      <c r="G211" s="15" t="s">
        <v>218</v>
      </c>
      <c r="H211" s="18">
        <v>4</v>
      </c>
      <c r="I211" s="10">
        <f t="shared" si="7"/>
        <v>0</v>
      </c>
    </row>
    <row r="212" spans="1:9" hidden="1" x14ac:dyDescent="0.3">
      <c r="A212" s="15" t="s">
        <v>232</v>
      </c>
      <c r="B212" s="15">
        <f t="shared" si="6"/>
        <v>65995</v>
      </c>
      <c r="C212" s="16">
        <v>43434</v>
      </c>
      <c r="D212" s="17">
        <v>4370.83</v>
      </c>
      <c r="E212" s="17">
        <v>1267.54</v>
      </c>
      <c r="F212" s="17">
        <v>3103.29</v>
      </c>
      <c r="G212" s="15" t="s">
        <v>218</v>
      </c>
      <c r="H212" s="18">
        <v>4</v>
      </c>
      <c r="I212" s="10">
        <f t="shared" si="7"/>
        <v>0</v>
      </c>
    </row>
    <row r="213" spans="1:9" hidden="1" x14ac:dyDescent="0.3">
      <c r="A213" s="15" t="s">
        <v>233</v>
      </c>
      <c r="B213" s="15">
        <f t="shared" si="6"/>
        <v>65996</v>
      </c>
      <c r="C213" s="16">
        <v>43434</v>
      </c>
      <c r="D213" s="17">
        <v>2495.83</v>
      </c>
      <c r="E213" s="17">
        <v>399.33</v>
      </c>
      <c r="F213" s="17">
        <v>2096.5</v>
      </c>
      <c r="G213" s="15" t="s">
        <v>218</v>
      </c>
      <c r="H213" s="18">
        <v>6</v>
      </c>
      <c r="I213" s="10">
        <f t="shared" si="7"/>
        <v>0</v>
      </c>
    </row>
    <row r="214" spans="1:9" hidden="1" x14ac:dyDescent="0.3">
      <c r="A214" s="15" t="s">
        <v>234</v>
      </c>
      <c r="B214" s="15">
        <f t="shared" si="6"/>
        <v>65997</v>
      </c>
      <c r="C214" s="16">
        <v>43434</v>
      </c>
      <c r="D214" s="17">
        <v>3620.83</v>
      </c>
      <c r="E214" s="17">
        <v>724.17</v>
      </c>
      <c r="F214" s="17">
        <v>2896.66</v>
      </c>
      <c r="G214" s="15" t="s">
        <v>218</v>
      </c>
      <c r="H214" s="18">
        <v>1</v>
      </c>
      <c r="I214" s="10">
        <f t="shared" si="7"/>
        <v>0</v>
      </c>
    </row>
    <row r="215" spans="1:9" hidden="1" x14ac:dyDescent="0.3">
      <c r="A215" s="15" t="s">
        <v>235</v>
      </c>
      <c r="B215" s="15">
        <f t="shared" si="6"/>
        <v>65998</v>
      </c>
      <c r="C215" s="16">
        <v>43434</v>
      </c>
      <c r="D215" s="17">
        <v>6058.33</v>
      </c>
      <c r="E215" s="17">
        <v>1635.75</v>
      </c>
      <c r="F215" s="17">
        <v>4422.58</v>
      </c>
      <c r="G215" s="15" t="s">
        <v>218</v>
      </c>
      <c r="H215" s="18">
        <v>5</v>
      </c>
      <c r="I215" s="10">
        <f t="shared" si="7"/>
        <v>0</v>
      </c>
    </row>
    <row r="216" spans="1:9" hidden="1" x14ac:dyDescent="0.3">
      <c r="A216" s="15" t="s">
        <v>236</v>
      </c>
      <c r="B216" s="15">
        <f t="shared" si="6"/>
        <v>65999</v>
      </c>
      <c r="C216" s="16">
        <v>43434</v>
      </c>
      <c r="D216" s="17">
        <v>3245.83</v>
      </c>
      <c r="E216" s="17">
        <v>714.08</v>
      </c>
      <c r="F216" s="17">
        <v>2531.75</v>
      </c>
      <c r="G216" s="15" t="s">
        <v>218</v>
      </c>
      <c r="H216" s="18">
        <v>6</v>
      </c>
      <c r="I216" s="10">
        <f t="shared" si="7"/>
        <v>0</v>
      </c>
    </row>
    <row r="217" spans="1:9" x14ac:dyDescent="0.3">
      <c r="A217" s="26" t="s">
        <v>237</v>
      </c>
      <c r="B217" s="26">
        <f t="shared" si="6"/>
        <v>66000</v>
      </c>
      <c r="C217" s="27">
        <v>43434</v>
      </c>
      <c r="D217" s="28">
        <v>7370.83</v>
      </c>
      <c r="E217" s="28">
        <v>2358.67</v>
      </c>
      <c r="F217" s="28">
        <v>5012.16</v>
      </c>
      <c r="G217" s="26" t="s">
        <v>218</v>
      </c>
      <c r="H217" s="29">
        <v>3</v>
      </c>
      <c r="I217" s="20">
        <f t="shared" si="7"/>
        <v>1000</v>
      </c>
    </row>
    <row r="218" spans="1:9" hidden="1" x14ac:dyDescent="0.3">
      <c r="A218" s="15" t="s">
        <v>238</v>
      </c>
      <c r="B218" s="15">
        <v>67001</v>
      </c>
      <c r="C218" s="16">
        <v>43434</v>
      </c>
      <c r="D218" s="17">
        <v>5683.33</v>
      </c>
      <c r="E218" s="17">
        <v>1420.83</v>
      </c>
      <c r="F218" s="17">
        <v>4262.5</v>
      </c>
      <c r="G218" s="15" t="s">
        <v>218</v>
      </c>
      <c r="H218" s="18">
        <v>3</v>
      </c>
      <c r="I218" s="10">
        <f t="shared" si="7"/>
        <v>0</v>
      </c>
    </row>
    <row r="219" spans="1:9" hidden="1" x14ac:dyDescent="0.3">
      <c r="A219" s="15" t="s">
        <v>239</v>
      </c>
      <c r="B219" s="15">
        <f t="shared" ref="B219:B282" si="8">B218+1</f>
        <v>67002</v>
      </c>
      <c r="C219" s="16">
        <v>43434</v>
      </c>
      <c r="D219" s="17">
        <v>6245.83</v>
      </c>
      <c r="E219" s="17">
        <v>1748.83</v>
      </c>
      <c r="F219" s="17">
        <v>4497</v>
      </c>
      <c r="G219" s="15" t="s">
        <v>218</v>
      </c>
      <c r="H219" s="18">
        <v>5</v>
      </c>
      <c r="I219" s="10">
        <f t="shared" si="7"/>
        <v>0</v>
      </c>
    </row>
    <row r="220" spans="1:9" hidden="1" x14ac:dyDescent="0.3">
      <c r="A220" s="15" t="s">
        <v>240</v>
      </c>
      <c r="B220" s="15">
        <f t="shared" si="8"/>
        <v>67003</v>
      </c>
      <c r="C220" s="16">
        <v>43434</v>
      </c>
      <c r="D220" s="17">
        <v>3433.33</v>
      </c>
      <c r="E220" s="17">
        <v>858.33</v>
      </c>
      <c r="F220" s="17">
        <v>2575</v>
      </c>
      <c r="G220" s="15" t="s">
        <v>218</v>
      </c>
      <c r="H220" s="18">
        <v>1</v>
      </c>
      <c r="I220" s="10">
        <f t="shared" si="7"/>
        <v>0</v>
      </c>
    </row>
    <row r="221" spans="1:9" hidden="1" x14ac:dyDescent="0.3">
      <c r="A221" s="15" t="s">
        <v>241</v>
      </c>
      <c r="B221" s="15">
        <f t="shared" si="8"/>
        <v>67004</v>
      </c>
      <c r="C221" s="16">
        <v>43434</v>
      </c>
      <c r="D221" s="17">
        <v>5120.83</v>
      </c>
      <c r="E221" s="17">
        <v>1177.79</v>
      </c>
      <c r="F221" s="17">
        <v>3943.04</v>
      </c>
      <c r="G221" s="15" t="s">
        <v>218</v>
      </c>
      <c r="H221" s="18">
        <v>4</v>
      </c>
      <c r="I221" s="10">
        <f t="shared" si="7"/>
        <v>0</v>
      </c>
    </row>
    <row r="222" spans="1:9" hidden="1" x14ac:dyDescent="0.3">
      <c r="A222" s="15" t="s">
        <v>242</v>
      </c>
      <c r="B222" s="15">
        <f t="shared" si="8"/>
        <v>67005</v>
      </c>
      <c r="C222" s="16">
        <v>43434</v>
      </c>
      <c r="D222" s="17">
        <v>5120.83</v>
      </c>
      <c r="E222" s="17">
        <v>1382.63</v>
      </c>
      <c r="F222" s="17">
        <v>3738.2</v>
      </c>
      <c r="G222" s="15" t="s">
        <v>218</v>
      </c>
      <c r="H222" s="18">
        <v>6</v>
      </c>
      <c r="I222" s="10">
        <f t="shared" si="7"/>
        <v>0</v>
      </c>
    </row>
    <row r="223" spans="1:9" hidden="1" x14ac:dyDescent="0.3">
      <c r="A223" s="15" t="s">
        <v>243</v>
      </c>
      <c r="B223" s="15">
        <f t="shared" si="8"/>
        <v>67006</v>
      </c>
      <c r="C223" s="16">
        <v>43434</v>
      </c>
      <c r="D223" s="17">
        <v>4558.33</v>
      </c>
      <c r="E223" s="17">
        <v>1139.58</v>
      </c>
      <c r="F223" s="17">
        <v>3418.75</v>
      </c>
      <c r="G223" s="15" t="s">
        <v>218</v>
      </c>
      <c r="H223" s="18">
        <v>6</v>
      </c>
      <c r="I223" s="10">
        <f t="shared" si="7"/>
        <v>0</v>
      </c>
    </row>
    <row r="224" spans="1:9" hidden="1" x14ac:dyDescent="0.3">
      <c r="A224" s="15" t="s">
        <v>244</v>
      </c>
      <c r="B224" s="15">
        <f t="shared" si="8"/>
        <v>67007</v>
      </c>
      <c r="C224" s="16">
        <v>43434</v>
      </c>
      <c r="D224" s="17">
        <v>5870.83</v>
      </c>
      <c r="E224" s="17">
        <v>1467.71</v>
      </c>
      <c r="F224" s="17">
        <v>4403.12</v>
      </c>
      <c r="G224" s="15" t="s">
        <v>218</v>
      </c>
      <c r="H224" s="18">
        <v>5</v>
      </c>
      <c r="I224" s="10">
        <f t="shared" si="7"/>
        <v>0</v>
      </c>
    </row>
    <row r="225" spans="1:9" hidden="1" x14ac:dyDescent="0.3">
      <c r="A225" s="15" t="s">
        <v>245</v>
      </c>
      <c r="B225" s="15">
        <f t="shared" si="8"/>
        <v>67008</v>
      </c>
      <c r="C225" s="16">
        <v>43434</v>
      </c>
      <c r="D225" s="17">
        <v>6995.83</v>
      </c>
      <c r="E225" s="17">
        <v>2238.67</v>
      </c>
      <c r="F225" s="17">
        <v>4757.16</v>
      </c>
      <c r="G225" s="15" t="s">
        <v>218</v>
      </c>
      <c r="H225" s="18">
        <v>5</v>
      </c>
      <c r="I225" s="10">
        <f t="shared" si="7"/>
        <v>0</v>
      </c>
    </row>
    <row r="226" spans="1:9" hidden="1" x14ac:dyDescent="0.3">
      <c r="A226" s="15" t="s">
        <v>246</v>
      </c>
      <c r="B226" s="15">
        <f t="shared" si="8"/>
        <v>67009</v>
      </c>
      <c r="C226" s="16">
        <v>43434</v>
      </c>
      <c r="D226" s="17">
        <v>3058.33</v>
      </c>
      <c r="E226" s="17">
        <v>642.25</v>
      </c>
      <c r="F226" s="17">
        <v>2416.08</v>
      </c>
      <c r="G226" s="15" t="s">
        <v>218</v>
      </c>
      <c r="H226" s="18">
        <v>6</v>
      </c>
      <c r="I226" s="10">
        <f t="shared" si="7"/>
        <v>0</v>
      </c>
    </row>
    <row r="227" spans="1:9" hidden="1" x14ac:dyDescent="0.3">
      <c r="A227" s="15" t="s">
        <v>247</v>
      </c>
      <c r="B227" s="15">
        <f t="shared" si="8"/>
        <v>67010</v>
      </c>
      <c r="C227" s="16">
        <v>43434</v>
      </c>
      <c r="D227" s="17">
        <v>2495.83</v>
      </c>
      <c r="E227" s="17">
        <v>349.42</v>
      </c>
      <c r="F227" s="17">
        <v>2146.41</v>
      </c>
      <c r="G227" s="15" t="s">
        <v>218</v>
      </c>
      <c r="H227" s="18">
        <v>6</v>
      </c>
      <c r="I227" s="10">
        <f t="shared" si="7"/>
        <v>0</v>
      </c>
    </row>
    <row r="228" spans="1:9" hidden="1" x14ac:dyDescent="0.3">
      <c r="A228" s="15" t="s">
        <v>248</v>
      </c>
      <c r="B228" s="15">
        <f t="shared" si="8"/>
        <v>67011</v>
      </c>
      <c r="C228" s="16">
        <v>43434</v>
      </c>
      <c r="D228" s="17">
        <v>4370.83</v>
      </c>
      <c r="E228" s="17">
        <v>1049</v>
      </c>
      <c r="F228" s="17">
        <v>3321.83</v>
      </c>
      <c r="G228" s="15" t="s">
        <v>218</v>
      </c>
      <c r="H228" s="18">
        <v>5</v>
      </c>
      <c r="I228" s="10">
        <f t="shared" si="7"/>
        <v>0</v>
      </c>
    </row>
    <row r="229" spans="1:9" hidden="1" x14ac:dyDescent="0.3">
      <c r="A229" s="15" t="s">
        <v>249</v>
      </c>
      <c r="B229" s="15">
        <f t="shared" si="8"/>
        <v>67012</v>
      </c>
      <c r="C229" s="16">
        <v>43434</v>
      </c>
      <c r="D229" s="17">
        <v>6620.83</v>
      </c>
      <c r="E229" s="17">
        <v>2118.67</v>
      </c>
      <c r="F229" s="17">
        <v>4502.16</v>
      </c>
      <c r="G229" s="15" t="s">
        <v>218</v>
      </c>
      <c r="H229" s="18">
        <v>3</v>
      </c>
      <c r="I229" s="10">
        <f t="shared" si="7"/>
        <v>0</v>
      </c>
    </row>
    <row r="230" spans="1:9" hidden="1" x14ac:dyDescent="0.3">
      <c r="A230" s="15" t="s">
        <v>250</v>
      </c>
      <c r="B230" s="15">
        <f t="shared" si="8"/>
        <v>67013</v>
      </c>
      <c r="C230" s="16">
        <v>43434</v>
      </c>
      <c r="D230" s="17">
        <v>4933.33</v>
      </c>
      <c r="E230" s="17">
        <v>1184</v>
      </c>
      <c r="F230" s="17">
        <v>3749.33</v>
      </c>
      <c r="G230" s="15" t="s">
        <v>218</v>
      </c>
      <c r="H230" s="18">
        <v>4</v>
      </c>
      <c r="I230" s="10">
        <f t="shared" si="7"/>
        <v>0</v>
      </c>
    </row>
    <row r="231" spans="1:9" hidden="1" x14ac:dyDescent="0.3">
      <c r="A231" s="15" t="s">
        <v>251</v>
      </c>
      <c r="B231" s="15">
        <f t="shared" si="8"/>
        <v>67014</v>
      </c>
      <c r="C231" s="16">
        <v>43434</v>
      </c>
      <c r="D231" s="17">
        <v>2495.83</v>
      </c>
      <c r="E231" s="17">
        <v>224.63</v>
      </c>
      <c r="F231" s="17">
        <v>2271.1999999999998</v>
      </c>
      <c r="G231" s="15" t="s">
        <v>218</v>
      </c>
      <c r="H231" s="18">
        <v>6</v>
      </c>
      <c r="I231" s="10">
        <f t="shared" si="7"/>
        <v>0</v>
      </c>
    </row>
    <row r="232" spans="1:9" hidden="1" x14ac:dyDescent="0.3">
      <c r="A232" s="15" t="s">
        <v>252</v>
      </c>
      <c r="B232" s="15">
        <f t="shared" si="8"/>
        <v>67015</v>
      </c>
      <c r="C232" s="16">
        <v>43434</v>
      </c>
      <c r="D232" s="17">
        <v>5120.83</v>
      </c>
      <c r="E232" s="17">
        <v>1382.63</v>
      </c>
      <c r="F232" s="17">
        <v>3738.2</v>
      </c>
      <c r="G232" s="15" t="s">
        <v>218</v>
      </c>
      <c r="H232" s="18">
        <v>2</v>
      </c>
      <c r="I232" s="10">
        <f t="shared" si="7"/>
        <v>0</v>
      </c>
    </row>
    <row r="233" spans="1:9" hidden="1" x14ac:dyDescent="0.3">
      <c r="A233" s="15" t="s">
        <v>253</v>
      </c>
      <c r="B233" s="15">
        <f t="shared" si="8"/>
        <v>67016</v>
      </c>
      <c r="C233" s="16">
        <v>43434</v>
      </c>
      <c r="D233" s="17">
        <v>4370.83</v>
      </c>
      <c r="E233" s="17">
        <v>1005.29</v>
      </c>
      <c r="F233" s="17">
        <v>3365.54</v>
      </c>
      <c r="G233" s="15" t="s">
        <v>218</v>
      </c>
      <c r="H233" s="18">
        <v>4</v>
      </c>
      <c r="I233" s="10">
        <f t="shared" si="7"/>
        <v>0</v>
      </c>
    </row>
    <row r="234" spans="1:9" hidden="1" x14ac:dyDescent="0.3">
      <c r="A234" s="15" t="s">
        <v>254</v>
      </c>
      <c r="B234" s="15">
        <f t="shared" si="8"/>
        <v>67017</v>
      </c>
      <c r="C234" s="16">
        <v>43434</v>
      </c>
      <c r="D234" s="17">
        <v>3433.33</v>
      </c>
      <c r="E234" s="17">
        <v>858.33</v>
      </c>
      <c r="F234" s="17">
        <v>2575</v>
      </c>
      <c r="G234" s="15" t="s">
        <v>218</v>
      </c>
      <c r="H234" s="18">
        <v>2</v>
      </c>
      <c r="I234" s="10">
        <f t="shared" si="7"/>
        <v>0</v>
      </c>
    </row>
    <row r="235" spans="1:9" hidden="1" x14ac:dyDescent="0.3">
      <c r="A235" s="15" t="s">
        <v>255</v>
      </c>
      <c r="B235" s="15">
        <f t="shared" si="8"/>
        <v>67018</v>
      </c>
      <c r="C235" s="16">
        <v>43434</v>
      </c>
      <c r="D235" s="17">
        <v>6245.83</v>
      </c>
      <c r="E235" s="17">
        <v>1936.21</v>
      </c>
      <c r="F235" s="17">
        <v>4309.62</v>
      </c>
      <c r="G235" s="15" t="s">
        <v>218</v>
      </c>
      <c r="H235" s="18">
        <v>5</v>
      </c>
      <c r="I235" s="10">
        <f t="shared" si="7"/>
        <v>0</v>
      </c>
    </row>
    <row r="236" spans="1:9" hidden="1" x14ac:dyDescent="0.3">
      <c r="A236" s="15" t="s">
        <v>256</v>
      </c>
      <c r="B236" s="15">
        <f t="shared" si="8"/>
        <v>67019</v>
      </c>
      <c r="C236" s="16">
        <v>43434</v>
      </c>
      <c r="D236" s="17">
        <v>4558.33</v>
      </c>
      <c r="E236" s="17">
        <v>1048.42</v>
      </c>
      <c r="F236" s="17">
        <v>3509.91</v>
      </c>
      <c r="G236" s="15" t="s">
        <v>218</v>
      </c>
      <c r="H236" s="18">
        <v>6</v>
      </c>
      <c r="I236" s="10">
        <f t="shared" si="7"/>
        <v>0</v>
      </c>
    </row>
    <row r="237" spans="1:9" hidden="1" x14ac:dyDescent="0.3">
      <c r="A237" s="15" t="s">
        <v>257</v>
      </c>
      <c r="B237" s="15">
        <f t="shared" si="8"/>
        <v>67020</v>
      </c>
      <c r="C237" s="16">
        <v>43434</v>
      </c>
      <c r="D237" s="17">
        <v>3058.33</v>
      </c>
      <c r="E237" s="17">
        <v>550.5</v>
      </c>
      <c r="F237" s="17">
        <v>2507.83</v>
      </c>
      <c r="G237" s="15" t="s">
        <v>218</v>
      </c>
      <c r="H237" s="18">
        <v>6</v>
      </c>
      <c r="I237" s="10">
        <f t="shared" si="7"/>
        <v>0</v>
      </c>
    </row>
    <row r="238" spans="1:9" hidden="1" x14ac:dyDescent="0.3">
      <c r="A238" s="15" t="s">
        <v>258</v>
      </c>
      <c r="B238" s="15">
        <f t="shared" si="8"/>
        <v>67021</v>
      </c>
      <c r="C238" s="16">
        <v>43434</v>
      </c>
      <c r="D238" s="17">
        <v>4370.83</v>
      </c>
      <c r="E238" s="17">
        <v>1267.54</v>
      </c>
      <c r="F238" s="17">
        <v>3103.29</v>
      </c>
      <c r="G238" s="15" t="s">
        <v>218</v>
      </c>
      <c r="H238" s="18">
        <v>4</v>
      </c>
      <c r="I238" s="10">
        <f t="shared" si="7"/>
        <v>0</v>
      </c>
    </row>
    <row r="239" spans="1:9" hidden="1" x14ac:dyDescent="0.3">
      <c r="A239" s="15" t="s">
        <v>259</v>
      </c>
      <c r="B239" s="15">
        <f t="shared" si="8"/>
        <v>67022</v>
      </c>
      <c r="C239" s="16">
        <v>43434</v>
      </c>
      <c r="D239" s="17">
        <v>4183.33</v>
      </c>
      <c r="E239" s="17">
        <v>1213.17</v>
      </c>
      <c r="F239" s="17">
        <v>2970.16</v>
      </c>
      <c r="G239" s="15" t="s">
        <v>218</v>
      </c>
      <c r="H239" s="18">
        <v>3</v>
      </c>
      <c r="I239" s="10">
        <f t="shared" si="7"/>
        <v>0</v>
      </c>
    </row>
    <row r="240" spans="1:9" hidden="1" x14ac:dyDescent="0.3">
      <c r="A240" s="15" t="s">
        <v>260</v>
      </c>
      <c r="B240" s="15">
        <f t="shared" si="8"/>
        <v>67023</v>
      </c>
      <c r="C240" s="16">
        <v>43434</v>
      </c>
      <c r="D240" s="17">
        <v>3620.83</v>
      </c>
      <c r="E240" s="17">
        <v>687.96</v>
      </c>
      <c r="F240" s="17">
        <v>2932.87</v>
      </c>
      <c r="G240" s="15" t="s">
        <v>218</v>
      </c>
      <c r="H240" s="18">
        <v>3</v>
      </c>
      <c r="I240" s="10">
        <f t="shared" si="7"/>
        <v>0</v>
      </c>
    </row>
    <row r="241" spans="1:9" hidden="1" x14ac:dyDescent="0.3">
      <c r="A241" s="15" t="s">
        <v>261</v>
      </c>
      <c r="B241" s="15">
        <f t="shared" si="8"/>
        <v>67024</v>
      </c>
      <c r="C241" s="16">
        <v>43434</v>
      </c>
      <c r="D241" s="17">
        <v>6808.33</v>
      </c>
      <c r="E241" s="17">
        <v>1906.33</v>
      </c>
      <c r="F241" s="17">
        <v>4902</v>
      </c>
      <c r="G241" s="15" t="s">
        <v>218</v>
      </c>
      <c r="H241" s="18">
        <v>5</v>
      </c>
      <c r="I241" s="10">
        <f t="shared" si="7"/>
        <v>0</v>
      </c>
    </row>
    <row r="242" spans="1:9" hidden="1" x14ac:dyDescent="0.3">
      <c r="A242" s="15" t="s">
        <v>262</v>
      </c>
      <c r="B242" s="15">
        <f t="shared" si="8"/>
        <v>67025</v>
      </c>
      <c r="C242" s="16">
        <v>43434</v>
      </c>
      <c r="D242" s="17">
        <v>6808.33</v>
      </c>
      <c r="E242" s="17">
        <v>2178.67</v>
      </c>
      <c r="F242" s="17">
        <v>4629.66</v>
      </c>
      <c r="G242" s="15" t="s">
        <v>218</v>
      </c>
      <c r="H242" s="18">
        <v>6</v>
      </c>
      <c r="I242" s="10">
        <f t="shared" si="7"/>
        <v>0</v>
      </c>
    </row>
    <row r="243" spans="1:9" hidden="1" x14ac:dyDescent="0.3">
      <c r="A243" s="15" t="s">
        <v>263</v>
      </c>
      <c r="B243" s="15">
        <f t="shared" si="8"/>
        <v>67026</v>
      </c>
      <c r="C243" s="16">
        <v>43434</v>
      </c>
      <c r="D243" s="17">
        <v>2870.83</v>
      </c>
      <c r="E243" s="17">
        <v>516.75</v>
      </c>
      <c r="F243" s="17">
        <v>2354.08</v>
      </c>
      <c r="G243" s="15" t="s">
        <v>218</v>
      </c>
      <c r="H243" s="18">
        <v>6</v>
      </c>
      <c r="I243" s="10">
        <f t="shared" si="7"/>
        <v>0</v>
      </c>
    </row>
    <row r="244" spans="1:9" hidden="1" x14ac:dyDescent="0.3">
      <c r="A244" s="15" t="s">
        <v>264</v>
      </c>
      <c r="B244" s="15">
        <f t="shared" si="8"/>
        <v>67027</v>
      </c>
      <c r="C244" s="16">
        <v>43434</v>
      </c>
      <c r="D244" s="17">
        <v>4370.83</v>
      </c>
      <c r="E244" s="17">
        <v>1136.42</v>
      </c>
      <c r="F244" s="17">
        <v>3234.41</v>
      </c>
      <c r="G244" s="15" t="s">
        <v>218</v>
      </c>
      <c r="H244" s="18">
        <v>2</v>
      </c>
      <c r="I244" s="10">
        <f t="shared" si="7"/>
        <v>0</v>
      </c>
    </row>
    <row r="245" spans="1:9" hidden="1" x14ac:dyDescent="0.3">
      <c r="A245" s="15" t="s">
        <v>414</v>
      </c>
      <c r="B245" s="15">
        <f t="shared" si="8"/>
        <v>67028</v>
      </c>
      <c r="C245" s="16">
        <v>43434</v>
      </c>
      <c r="D245" s="17">
        <v>2308.33</v>
      </c>
      <c r="E245" s="17">
        <v>207.75</v>
      </c>
      <c r="F245" s="17">
        <v>2100.58</v>
      </c>
      <c r="G245" s="15" t="s">
        <v>218</v>
      </c>
      <c r="H245" s="18">
        <v>6</v>
      </c>
      <c r="I245" s="10">
        <f t="shared" si="7"/>
        <v>0</v>
      </c>
    </row>
    <row r="246" spans="1:9" hidden="1" x14ac:dyDescent="0.3">
      <c r="A246" s="15" t="s">
        <v>265</v>
      </c>
      <c r="B246" s="15">
        <f t="shared" si="8"/>
        <v>67029</v>
      </c>
      <c r="C246" s="16">
        <v>43434</v>
      </c>
      <c r="D246" s="17">
        <v>7370.83</v>
      </c>
      <c r="E246" s="17">
        <v>2211.25</v>
      </c>
      <c r="F246" s="17">
        <v>5159.58</v>
      </c>
      <c r="G246" s="15" t="s">
        <v>218</v>
      </c>
      <c r="H246" s="18">
        <v>6</v>
      </c>
      <c r="I246" s="10">
        <f t="shared" si="7"/>
        <v>0</v>
      </c>
    </row>
    <row r="247" spans="1:9" hidden="1" x14ac:dyDescent="0.3">
      <c r="A247" s="15" t="s">
        <v>266</v>
      </c>
      <c r="B247" s="15">
        <f t="shared" si="8"/>
        <v>67030</v>
      </c>
      <c r="C247" s="16">
        <v>43434</v>
      </c>
      <c r="D247" s="17">
        <v>12018.75</v>
      </c>
      <c r="E247" s="17">
        <v>4326.75</v>
      </c>
      <c r="F247" s="17">
        <v>7692</v>
      </c>
      <c r="G247" s="15" t="s">
        <v>218</v>
      </c>
      <c r="H247" s="18">
        <v>1</v>
      </c>
      <c r="I247" s="10">
        <f t="shared" si="7"/>
        <v>0</v>
      </c>
    </row>
    <row r="248" spans="1:9" hidden="1" x14ac:dyDescent="0.3">
      <c r="A248" s="15" t="s">
        <v>267</v>
      </c>
      <c r="B248" s="15">
        <f t="shared" si="8"/>
        <v>67031</v>
      </c>
      <c r="C248" s="16">
        <v>43434</v>
      </c>
      <c r="D248" s="17">
        <v>5870.83</v>
      </c>
      <c r="E248" s="17">
        <v>1585.13</v>
      </c>
      <c r="F248" s="17">
        <v>4285.7</v>
      </c>
      <c r="G248" s="15" t="s">
        <v>218</v>
      </c>
      <c r="H248" s="18">
        <v>3</v>
      </c>
      <c r="I248" s="10">
        <f t="shared" si="7"/>
        <v>0</v>
      </c>
    </row>
    <row r="249" spans="1:9" hidden="1" x14ac:dyDescent="0.3">
      <c r="A249" s="15" t="s">
        <v>268</v>
      </c>
      <c r="B249" s="15">
        <f t="shared" si="8"/>
        <v>67032</v>
      </c>
      <c r="C249" s="16">
        <v>43434</v>
      </c>
      <c r="D249" s="17">
        <v>6995.83</v>
      </c>
      <c r="E249" s="17">
        <v>1888.88</v>
      </c>
      <c r="F249" s="17">
        <v>5106.95</v>
      </c>
      <c r="G249" s="15" t="s">
        <v>218</v>
      </c>
      <c r="H249" s="18">
        <v>3</v>
      </c>
      <c r="I249" s="10">
        <f t="shared" si="7"/>
        <v>0</v>
      </c>
    </row>
    <row r="250" spans="1:9" hidden="1" x14ac:dyDescent="0.3">
      <c r="A250" s="15" t="s">
        <v>269</v>
      </c>
      <c r="B250" s="15">
        <f t="shared" si="8"/>
        <v>67033</v>
      </c>
      <c r="C250" s="16">
        <v>43434</v>
      </c>
      <c r="D250" s="17">
        <v>6995.83</v>
      </c>
      <c r="E250" s="17">
        <v>2168.71</v>
      </c>
      <c r="F250" s="17">
        <v>4827.12</v>
      </c>
      <c r="G250" s="15" t="s">
        <v>218</v>
      </c>
      <c r="H250" s="18">
        <v>4</v>
      </c>
      <c r="I250" s="10">
        <f t="shared" si="7"/>
        <v>0</v>
      </c>
    </row>
    <row r="251" spans="1:9" hidden="1" x14ac:dyDescent="0.3">
      <c r="A251" s="15" t="s">
        <v>270</v>
      </c>
      <c r="B251" s="15">
        <f t="shared" si="8"/>
        <v>67034</v>
      </c>
      <c r="C251" s="16">
        <v>43434</v>
      </c>
      <c r="D251" s="17">
        <v>3808.33</v>
      </c>
      <c r="E251" s="17">
        <v>952.08</v>
      </c>
      <c r="F251" s="17">
        <v>2856.25</v>
      </c>
      <c r="G251" s="15" t="s">
        <v>218</v>
      </c>
      <c r="H251" s="18">
        <v>2</v>
      </c>
      <c r="I251" s="10">
        <f t="shared" si="7"/>
        <v>0</v>
      </c>
    </row>
    <row r="252" spans="1:9" hidden="1" x14ac:dyDescent="0.3">
      <c r="A252" s="15" t="s">
        <v>271</v>
      </c>
      <c r="B252" s="15">
        <f t="shared" si="8"/>
        <v>67035</v>
      </c>
      <c r="C252" s="16">
        <v>43434</v>
      </c>
      <c r="D252" s="17">
        <v>4370.83</v>
      </c>
      <c r="E252" s="17">
        <v>1049</v>
      </c>
      <c r="F252" s="17">
        <v>3321.83</v>
      </c>
      <c r="G252" s="15" t="s">
        <v>218</v>
      </c>
      <c r="H252" s="18">
        <v>6</v>
      </c>
      <c r="I252" s="10">
        <f t="shared" si="7"/>
        <v>0</v>
      </c>
    </row>
    <row r="253" spans="1:9" hidden="1" x14ac:dyDescent="0.3">
      <c r="A253" s="15" t="s">
        <v>272</v>
      </c>
      <c r="B253" s="15">
        <f t="shared" si="8"/>
        <v>67036</v>
      </c>
      <c r="C253" s="16">
        <v>43434</v>
      </c>
      <c r="D253" s="17">
        <v>6808.33</v>
      </c>
      <c r="E253" s="17">
        <v>1838.25</v>
      </c>
      <c r="F253" s="17">
        <v>4970.08</v>
      </c>
      <c r="G253" s="15" t="s">
        <v>218</v>
      </c>
      <c r="H253" s="18">
        <v>2</v>
      </c>
      <c r="I253" s="10">
        <f t="shared" si="7"/>
        <v>0</v>
      </c>
    </row>
    <row r="254" spans="1:9" hidden="1" x14ac:dyDescent="0.3">
      <c r="A254" s="15" t="s">
        <v>273</v>
      </c>
      <c r="B254" s="15">
        <f t="shared" si="8"/>
        <v>67037</v>
      </c>
      <c r="C254" s="16">
        <v>43434</v>
      </c>
      <c r="D254" s="17">
        <v>3433.33</v>
      </c>
      <c r="E254" s="17">
        <v>858.33</v>
      </c>
      <c r="F254" s="17">
        <v>2575</v>
      </c>
      <c r="G254" s="15" t="s">
        <v>218</v>
      </c>
      <c r="H254" s="18">
        <v>4</v>
      </c>
      <c r="I254" s="10">
        <f t="shared" si="7"/>
        <v>0</v>
      </c>
    </row>
    <row r="255" spans="1:9" hidden="1" x14ac:dyDescent="0.3">
      <c r="A255" s="15" t="s">
        <v>274</v>
      </c>
      <c r="B255" s="15">
        <f t="shared" si="8"/>
        <v>67038</v>
      </c>
      <c r="C255" s="16">
        <v>43434</v>
      </c>
      <c r="D255" s="17">
        <v>11883.75</v>
      </c>
      <c r="E255" s="17">
        <v>4159.3100000000004</v>
      </c>
      <c r="F255" s="17">
        <v>7724.44</v>
      </c>
      <c r="G255" s="15" t="s">
        <v>218</v>
      </c>
      <c r="H255" s="18">
        <v>1</v>
      </c>
      <c r="I255" s="10">
        <f t="shared" si="7"/>
        <v>0</v>
      </c>
    </row>
    <row r="256" spans="1:9" hidden="1" x14ac:dyDescent="0.3">
      <c r="A256" s="15" t="s">
        <v>275</v>
      </c>
      <c r="B256" s="15">
        <f t="shared" si="8"/>
        <v>67039</v>
      </c>
      <c r="C256" s="16">
        <v>43434</v>
      </c>
      <c r="D256" s="17">
        <v>3245.83</v>
      </c>
      <c r="E256" s="17">
        <v>681.63</v>
      </c>
      <c r="F256" s="17">
        <v>2564.1999999999998</v>
      </c>
      <c r="G256" s="15" t="s">
        <v>218</v>
      </c>
      <c r="H256" s="18">
        <v>6</v>
      </c>
      <c r="I256" s="10">
        <f t="shared" si="7"/>
        <v>0</v>
      </c>
    </row>
    <row r="257" spans="1:9" hidden="1" x14ac:dyDescent="0.3">
      <c r="A257" s="15" t="s">
        <v>276</v>
      </c>
      <c r="B257" s="15">
        <f t="shared" si="8"/>
        <v>67040</v>
      </c>
      <c r="C257" s="16">
        <v>43434</v>
      </c>
      <c r="D257" s="17">
        <v>2495.83</v>
      </c>
      <c r="E257" s="17">
        <v>249.58</v>
      </c>
      <c r="F257" s="17">
        <v>2246.25</v>
      </c>
      <c r="G257" s="15" t="s">
        <v>218</v>
      </c>
      <c r="H257" s="18">
        <v>6</v>
      </c>
      <c r="I257" s="10">
        <f t="shared" si="7"/>
        <v>0</v>
      </c>
    </row>
    <row r="258" spans="1:9" hidden="1" x14ac:dyDescent="0.3">
      <c r="A258" s="15" t="s">
        <v>277</v>
      </c>
      <c r="B258" s="15">
        <f t="shared" si="8"/>
        <v>67041</v>
      </c>
      <c r="C258" s="16">
        <v>43434</v>
      </c>
      <c r="D258" s="17">
        <v>5870.83</v>
      </c>
      <c r="E258" s="17">
        <v>1467.71</v>
      </c>
      <c r="F258" s="17">
        <v>4403.12</v>
      </c>
      <c r="G258" s="15" t="s">
        <v>218</v>
      </c>
      <c r="H258" s="18">
        <v>4</v>
      </c>
      <c r="I258" s="10">
        <f t="shared" si="7"/>
        <v>0</v>
      </c>
    </row>
    <row r="259" spans="1:9" hidden="1" x14ac:dyDescent="0.3">
      <c r="A259" s="15" t="s">
        <v>278</v>
      </c>
      <c r="B259" s="15">
        <f t="shared" si="8"/>
        <v>67042</v>
      </c>
      <c r="C259" s="16">
        <v>43434</v>
      </c>
      <c r="D259" s="17">
        <v>2495.83</v>
      </c>
      <c r="E259" s="17">
        <v>374.38</v>
      </c>
      <c r="F259" s="17">
        <v>2121.4499999999998</v>
      </c>
      <c r="G259" s="15" t="s">
        <v>218</v>
      </c>
      <c r="H259" s="18">
        <v>6</v>
      </c>
      <c r="I259" s="10">
        <f t="shared" ref="I259:I322" si="9">IF(B260-B259&lt;&gt;1,(B260-B259)-1,0)</f>
        <v>0</v>
      </c>
    </row>
    <row r="260" spans="1:9" hidden="1" x14ac:dyDescent="0.3">
      <c r="A260" s="15" t="s">
        <v>279</v>
      </c>
      <c r="B260" s="15">
        <f t="shared" si="8"/>
        <v>67043</v>
      </c>
      <c r="C260" s="16">
        <v>43434</v>
      </c>
      <c r="D260" s="17">
        <v>7183.33</v>
      </c>
      <c r="E260" s="17">
        <v>2298.67</v>
      </c>
      <c r="F260" s="17">
        <v>4884.66</v>
      </c>
      <c r="G260" s="15" t="s">
        <v>218</v>
      </c>
      <c r="H260" s="18">
        <v>5</v>
      </c>
      <c r="I260" s="10">
        <f t="shared" si="9"/>
        <v>0</v>
      </c>
    </row>
    <row r="261" spans="1:9" hidden="1" x14ac:dyDescent="0.3">
      <c r="A261" s="15" t="s">
        <v>280</v>
      </c>
      <c r="B261" s="15">
        <f t="shared" si="8"/>
        <v>67044</v>
      </c>
      <c r="C261" s="16">
        <v>43434</v>
      </c>
      <c r="D261" s="17">
        <v>7183.33</v>
      </c>
      <c r="E261" s="17">
        <v>2155</v>
      </c>
      <c r="F261" s="17">
        <v>5028.33</v>
      </c>
      <c r="G261" s="15" t="s">
        <v>218</v>
      </c>
      <c r="H261" s="18">
        <v>6</v>
      </c>
      <c r="I261" s="10">
        <f t="shared" si="9"/>
        <v>0</v>
      </c>
    </row>
    <row r="262" spans="1:9" hidden="1" x14ac:dyDescent="0.3">
      <c r="A262" s="15" t="s">
        <v>281</v>
      </c>
      <c r="B262" s="15">
        <f t="shared" si="8"/>
        <v>67045</v>
      </c>
      <c r="C262" s="16">
        <v>43434</v>
      </c>
      <c r="D262" s="17">
        <v>2683.33</v>
      </c>
      <c r="E262" s="17">
        <v>590.33000000000004</v>
      </c>
      <c r="F262" s="17">
        <v>2093</v>
      </c>
      <c r="G262" s="15" t="s">
        <v>218</v>
      </c>
      <c r="H262" s="18">
        <v>6</v>
      </c>
      <c r="I262" s="10">
        <f t="shared" si="9"/>
        <v>0</v>
      </c>
    </row>
    <row r="263" spans="1:9" hidden="1" x14ac:dyDescent="0.3">
      <c r="A263" s="15" t="s">
        <v>415</v>
      </c>
      <c r="B263" s="15">
        <f t="shared" si="8"/>
        <v>67046</v>
      </c>
      <c r="C263" s="16">
        <v>43434</v>
      </c>
      <c r="D263" s="17">
        <v>2308.33</v>
      </c>
      <c r="E263" s="17">
        <v>253.92</v>
      </c>
      <c r="F263" s="17">
        <v>2054.41</v>
      </c>
      <c r="G263" s="15" t="s">
        <v>218</v>
      </c>
      <c r="H263" s="18">
        <v>6</v>
      </c>
      <c r="I263" s="10">
        <f t="shared" si="9"/>
        <v>0</v>
      </c>
    </row>
    <row r="264" spans="1:9" hidden="1" x14ac:dyDescent="0.3">
      <c r="A264" s="15" t="s">
        <v>282</v>
      </c>
      <c r="B264" s="15">
        <f t="shared" si="8"/>
        <v>67047</v>
      </c>
      <c r="C264" s="16">
        <v>43434</v>
      </c>
      <c r="D264" s="17">
        <v>3058.33</v>
      </c>
      <c r="E264" s="17">
        <v>672.83</v>
      </c>
      <c r="F264" s="17">
        <v>2385.5</v>
      </c>
      <c r="G264" s="15" t="s">
        <v>218</v>
      </c>
      <c r="H264" s="18">
        <v>6</v>
      </c>
      <c r="I264" s="10">
        <f t="shared" si="9"/>
        <v>0</v>
      </c>
    </row>
    <row r="265" spans="1:9" hidden="1" x14ac:dyDescent="0.3">
      <c r="A265" s="15" t="s">
        <v>283</v>
      </c>
      <c r="B265" s="15">
        <f t="shared" si="8"/>
        <v>67048</v>
      </c>
      <c r="C265" s="16">
        <v>43434</v>
      </c>
      <c r="D265" s="17">
        <v>6620.83</v>
      </c>
      <c r="E265" s="17">
        <v>1920.04</v>
      </c>
      <c r="F265" s="17">
        <v>4700.79</v>
      </c>
      <c r="G265" s="15" t="s">
        <v>218</v>
      </c>
      <c r="H265" s="18">
        <v>2</v>
      </c>
      <c r="I265" s="10">
        <f t="shared" si="9"/>
        <v>0</v>
      </c>
    </row>
    <row r="266" spans="1:9" hidden="1" x14ac:dyDescent="0.3">
      <c r="A266" s="15" t="s">
        <v>284</v>
      </c>
      <c r="B266" s="15">
        <f t="shared" si="8"/>
        <v>67049</v>
      </c>
      <c r="C266" s="16">
        <v>43434</v>
      </c>
      <c r="D266" s="17">
        <v>7370.83</v>
      </c>
      <c r="E266" s="17">
        <v>2284.96</v>
      </c>
      <c r="F266" s="17">
        <v>5085.87</v>
      </c>
      <c r="G266" s="15" t="s">
        <v>218</v>
      </c>
      <c r="H266" s="18">
        <v>3</v>
      </c>
      <c r="I266" s="10">
        <f t="shared" si="9"/>
        <v>0</v>
      </c>
    </row>
    <row r="267" spans="1:9" hidden="1" x14ac:dyDescent="0.3">
      <c r="A267" s="15" t="s">
        <v>285</v>
      </c>
      <c r="B267" s="15">
        <f t="shared" si="8"/>
        <v>67050</v>
      </c>
      <c r="C267" s="16">
        <v>43434</v>
      </c>
      <c r="D267" s="17">
        <v>5870.83</v>
      </c>
      <c r="E267" s="17">
        <v>1702.54</v>
      </c>
      <c r="F267" s="17">
        <v>4168.29</v>
      </c>
      <c r="G267" s="15" t="s">
        <v>218</v>
      </c>
      <c r="H267" s="18">
        <v>2</v>
      </c>
      <c r="I267" s="10">
        <f t="shared" si="9"/>
        <v>0</v>
      </c>
    </row>
    <row r="268" spans="1:9" hidden="1" x14ac:dyDescent="0.3">
      <c r="A268" s="15" t="s">
        <v>286</v>
      </c>
      <c r="B268" s="15">
        <f t="shared" si="8"/>
        <v>67051</v>
      </c>
      <c r="C268" s="16">
        <v>43434</v>
      </c>
      <c r="D268" s="17">
        <v>3995.83</v>
      </c>
      <c r="E268" s="17">
        <v>759.21</v>
      </c>
      <c r="F268" s="17">
        <v>3236.62</v>
      </c>
      <c r="G268" s="15" t="s">
        <v>218</v>
      </c>
      <c r="H268" s="18">
        <v>5</v>
      </c>
      <c r="I268" s="10">
        <f t="shared" si="9"/>
        <v>0</v>
      </c>
    </row>
    <row r="269" spans="1:9" hidden="1" x14ac:dyDescent="0.3">
      <c r="A269" s="15" t="s">
        <v>287</v>
      </c>
      <c r="B269" s="15">
        <f t="shared" si="8"/>
        <v>67052</v>
      </c>
      <c r="C269" s="16">
        <v>43434</v>
      </c>
      <c r="D269" s="17">
        <v>5495.83</v>
      </c>
      <c r="E269" s="17">
        <v>1593.79</v>
      </c>
      <c r="F269" s="17">
        <v>3902.04</v>
      </c>
      <c r="G269" s="15" t="s">
        <v>218</v>
      </c>
      <c r="H269" s="18">
        <v>3</v>
      </c>
      <c r="I269" s="10">
        <f t="shared" si="9"/>
        <v>0</v>
      </c>
    </row>
    <row r="270" spans="1:9" hidden="1" x14ac:dyDescent="0.3">
      <c r="A270" s="15" t="s">
        <v>288</v>
      </c>
      <c r="B270" s="15">
        <f t="shared" si="8"/>
        <v>67053</v>
      </c>
      <c r="C270" s="16">
        <v>43434</v>
      </c>
      <c r="D270" s="17">
        <v>7370.83</v>
      </c>
      <c r="E270" s="17">
        <v>1990.13</v>
      </c>
      <c r="F270" s="17">
        <v>5380.7</v>
      </c>
      <c r="G270" s="15" t="s">
        <v>218</v>
      </c>
      <c r="H270" s="18">
        <v>6</v>
      </c>
      <c r="I270" s="10">
        <f t="shared" si="9"/>
        <v>0</v>
      </c>
    </row>
    <row r="271" spans="1:9" hidden="1" x14ac:dyDescent="0.3">
      <c r="A271" s="15" t="s">
        <v>289</v>
      </c>
      <c r="B271" s="15">
        <f t="shared" si="8"/>
        <v>67054</v>
      </c>
      <c r="C271" s="16">
        <v>43434</v>
      </c>
      <c r="D271" s="17">
        <v>7183.33</v>
      </c>
      <c r="E271" s="17">
        <v>2083.17</v>
      </c>
      <c r="F271" s="17">
        <v>5100.16</v>
      </c>
      <c r="G271" s="15" t="s">
        <v>218</v>
      </c>
      <c r="H271" s="18">
        <v>2</v>
      </c>
      <c r="I271" s="10">
        <f t="shared" si="9"/>
        <v>0</v>
      </c>
    </row>
    <row r="272" spans="1:9" hidden="1" x14ac:dyDescent="0.3">
      <c r="A272" s="15" t="s">
        <v>290</v>
      </c>
      <c r="B272" s="15">
        <f t="shared" si="8"/>
        <v>67055</v>
      </c>
      <c r="C272" s="16">
        <v>43434</v>
      </c>
      <c r="D272" s="17">
        <v>11260</v>
      </c>
      <c r="E272" s="17">
        <v>3715.8</v>
      </c>
      <c r="F272" s="17">
        <v>7544.2</v>
      </c>
      <c r="G272" s="15" t="s">
        <v>218</v>
      </c>
      <c r="H272" s="18">
        <v>1</v>
      </c>
      <c r="I272" s="10">
        <f t="shared" si="9"/>
        <v>0</v>
      </c>
    </row>
    <row r="273" spans="1:9" hidden="1" x14ac:dyDescent="0.3">
      <c r="A273" s="15" t="s">
        <v>291</v>
      </c>
      <c r="B273" s="15">
        <f t="shared" si="8"/>
        <v>67056</v>
      </c>
      <c r="C273" s="16">
        <v>43434</v>
      </c>
      <c r="D273" s="17">
        <v>11118.75</v>
      </c>
      <c r="E273" s="17">
        <v>4113.9399999999996</v>
      </c>
      <c r="F273" s="17">
        <v>7004.81</v>
      </c>
      <c r="G273" s="15" t="s">
        <v>218</v>
      </c>
      <c r="H273" s="18">
        <v>1</v>
      </c>
      <c r="I273" s="10">
        <f t="shared" si="9"/>
        <v>0</v>
      </c>
    </row>
    <row r="274" spans="1:9" hidden="1" x14ac:dyDescent="0.3">
      <c r="A274" s="15" t="s">
        <v>292</v>
      </c>
      <c r="B274" s="15">
        <f t="shared" si="8"/>
        <v>67057</v>
      </c>
      <c r="C274" s="16">
        <v>43434</v>
      </c>
      <c r="D274" s="17">
        <v>2870.83</v>
      </c>
      <c r="E274" s="17">
        <v>459.33</v>
      </c>
      <c r="F274" s="17">
        <v>2411.5</v>
      </c>
      <c r="G274" s="15" t="s">
        <v>218</v>
      </c>
      <c r="H274" s="18">
        <v>6</v>
      </c>
      <c r="I274" s="10">
        <f t="shared" si="9"/>
        <v>0</v>
      </c>
    </row>
    <row r="275" spans="1:9" hidden="1" x14ac:dyDescent="0.3">
      <c r="A275" s="15" t="s">
        <v>293</v>
      </c>
      <c r="B275" s="15">
        <f t="shared" si="8"/>
        <v>67058</v>
      </c>
      <c r="C275" s="16">
        <v>43434</v>
      </c>
      <c r="D275" s="17">
        <v>4183.33</v>
      </c>
      <c r="E275" s="17">
        <v>1045.83</v>
      </c>
      <c r="F275" s="17">
        <v>3137.5</v>
      </c>
      <c r="G275" s="15" t="s">
        <v>218</v>
      </c>
      <c r="H275" s="18">
        <v>4</v>
      </c>
      <c r="I275" s="10">
        <f t="shared" si="9"/>
        <v>0</v>
      </c>
    </row>
    <row r="276" spans="1:9" hidden="1" x14ac:dyDescent="0.3">
      <c r="A276" s="15" t="s">
        <v>294</v>
      </c>
      <c r="B276" s="15">
        <f t="shared" si="8"/>
        <v>67059</v>
      </c>
      <c r="C276" s="16">
        <v>43434</v>
      </c>
      <c r="D276" s="17">
        <v>5495.83</v>
      </c>
      <c r="E276" s="17">
        <v>1428.92</v>
      </c>
      <c r="F276" s="17">
        <v>4066.91</v>
      </c>
      <c r="G276" s="15" t="s">
        <v>218</v>
      </c>
      <c r="H276" s="18">
        <v>2</v>
      </c>
      <c r="I276" s="10">
        <f t="shared" si="9"/>
        <v>0</v>
      </c>
    </row>
    <row r="277" spans="1:9" hidden="1" x14ac:dyDescent="0.3">
      <c r="A277" s="15" t="s">
        <v>295</v>
      </c>
      <c r="B277" s="15">
        <f t="shared" si="8"/>
        <v>67060</v>
      </c>
      <c r="C277" s="16">
        <v>43434</v>
      </c>
      <c r="D277" s="17">
        <v>2495.83</v>
      </c>
      <c r="E277" s="17">
        <v>374.38</v>
      </c>
      <c r="F277" s="17">
        <v>2121.4499999999998</v>
      </c>
      <c r="G277" s="15" t="s">
        <v>218</v>
      </c>
      <c r="H277" s="18">
        <v>6</v>
      </c>
      <c r="I277" s="10">
        <f t="shared" si="9"/>
        <v>0</v>
      </c>
    </row>
    <row r="278" spans="1:9" hidden="1" x14ac:dyDescent="0.3">
      <c r="A278" s="15" t="s">
        <v>296</v>
      </c>
      <c r="B278" s="15">
        <f t="shared" si="8"/>
        <v>67061</v>
      </c>
      <c r="C278" s="16">
        <v>43434</v>
      </c>
      <c r="D278" s="17">
        <v>5495.83</v>
      </c>
      <c r="E278" s="17">
        <v>1538.83</v>
      </c>
      <c r="F278" s="17">
        <v>3957</v>
      </c>
      <c r="G278" s="15" t="s">
        <v>218</v>
      </c>
      <c r="H278" s="18">
        <v>5</v>
      </c>
      <c r="I278" s="10">
        <f t="shared" si="9"/>
        <v>0</v>
      </c>
    </row>
    <row r="279" spans="1:9" hidden="1" x14ac:dyDescent="0.3">
      <c r="A279" s="15" t="s">
        <v>297</v>
      </c>
      <c r="B279" s="15">
        <f t="shared" si="8"/>
        <v>67062</v>
      </c>
      <c r="C279" s="16">
        <v>43434</v>
      </c>
      <c r="D279" s="17">
        <v>6620.83</v>
      </c>
      <c r="E279" s="17">
        <v>1787.63</v>
      </c>
      <c r="F279" s="17">
        <v>4833.2</v>
      </c>
      <c r="G279" s="15" t="s">
        <v>218</v>
      </c>
      <c r="H279" s="18">
        <v>3</v>
      </c>
      <c r="I279" s="10">
        <f t="shared" si="9"/>
        <v>0</v>
      </c>
    </row>
    <row r="280" spans="1:9" hidden="1" x14ac:dyDescent="0.3">
      <c r="A280" s="15" t="s">
        <v>298</v>
      </c>
      <c r="B280" s="15">
        <f t="shared" si="8"/>
        <v>67063</v>
      </c>
      <c r="C280" s="16">
        <v>43434</v>
      </c>
      <c r="D280" s="17">
        <v>3433.33</v>
      </c>
      <c r="E280" s="17">
        <v>652.33000000000004</v>
      </c>
      <c r="F280" s="17">
        <v>2781</v>
      </c>
      <c r="G280" s="15" t="s">
        <v>218</v>
      </c>
      <c r="H280" s="18">
        <v>4</v>
      </c>
      <c r="I280" s="10">
        <f t="shared" si="9"/>
        <v>0</v>
      </c>
    </row>
    <row r="281" spans="1:9" hidden="1" x14ac:dyDescent="0.3">
      <c r="A281" s="15" t="s">
        <v>299</v>
      </c>
      <c r="B281" s="15">
        <f t="shared" si="8"/>
        <v>67064</v>
      </c>
      <c r="C281" s="16">
        <v>43434</v>
      </c>
      <c r="D281" s="17">
        <v>6433.33</v>
      </c>
      <c r="E281" s="17">
        <v>1737</v>
      </c>
      <c r="F281" s="17">
        <v>4696.33</v>
      </c>
      <c r="G281" s="15" t="s">
        <v>218</v>
      </c>
      <c r="H281" s="18">
        <v>6</v>
      </c>
      <c r="I281" s="10">
        <f t="shared" si="9"/>
        <v>0</v>
      </c>
    </row>
    <row r="282" spans="1:9" hidden="1" x14ac:dyDescent="0.3">
      <c r="A282" s="15" t="s">
        <v>300</v>
      </c>
      <c r="B282" s="15">
        <f t="shared" si="8"/>
        <v>67065</v>
      </c>
      <c r="C282" s="16">
        <v>43434</v>
      </c>
      <c r="D282" s="17">
        <v>4933.33</v>
      </c>
      <c r="E282" s="17">
        <v>1430.67</v>
      </c>
      <c r="F282" s="17">
        <v>3502.66</v>
      </c>
      <c r="G282" s="15" t="s">
        <v>218</v>
      </c>
      <c r="H282" s="18">
        <v>5</v>
      </c>
      <c r="I282" s="10">
        <f t="shared" si="9"/>
        <v>0</v>
      </c>
    </row>
    <row r="283" spans="1:9" hidden="1" x14ac:dyDescent="0.3">
      <c r="A283" s="15" t="s">
        <v>301</v>
      </c>
      <c r="B283" s="15">
        <f t="shared" ref="B283:B346" si="10">B282+1</f>
        <v>67066</v>
      </c>
      <c r="C283" s="16">
        <v>43434</v>
      </c>
      <c r="D283" s="17">
        <v>6995.83</v>
      </c>
      <c r="E283" s="17">
        <v>2238.67</v>
      </c>
      <c r="F283" s="17">
        <v>4757.16</v>
      </c>
      <c r="G283" s="15" t="s">
        <v>218</v>
      </c>
      <c r="H283" s="18">
        <v>5</v>
      </c>
      <c r="I283" s="10">
        <f t="shared" si="9"/>
        <v>0</v>
      </c>
    </row>
    <row r="284" spans="1:9" hidden="1" x14ac:dyDescent="0.3">
      <c r="A284" s="15" t="s">
        <v>302</v>
      </c>
      <c r="B284" s="15">
        <f t="shared" si="10"/>
        <v>67067</v>
      </c>
      <c r="C284" s="16">
        <v>43434</v>
      </c>
      <c r="D284" s="17">
        <v>3245.83</v>
      </c>
      <c r="E284" s="17">
        <v>616.71</v>
      </c>
      <c r="F284" s="17">
        <v>2629.12</v>
      </c>
      <c r="G284" s="15" t="s">
        <v>218</v>
      </c>
      <c r="H284" s="18">
        <v>6</v>
      </c>
      <c r="I284" s="10">
        <f t="shared" si="9"/>
        <v>0</v>
      </c>
    </row>
    <row r="285" spans="1:9" hidden="1" x14ac:dyDescent="0.3">
      <c r="A285" s="15" t="s">
        <v>303</v>
      </c>
      <c r="B285" s="15">
        <f t="shared" si="10"/>
        <v>67068</v>
      </c>
      <c r="C285" s="16">
        <v>43434</v>
      </c>
      <c r="D285" s="17">
        <v>2308.33</v>
      </c>
      <c r="E285" s="17">
        <v>346.25</v>
      </c>
      <c r="F285" s="17">
        <v>1962.08</v>
      </c>
      <c r="G285" s="15" t="s">
        <v>218</v>
      </c>
      <c r="H285" s="18">
        <v>6</v>
      </c>
      <c r="I285" s="10">
        <f t="shared" si="9"/>
        <v>0</v>
      </c>
    </row>
    <row r="286" spans="1:9" hidden="1" x14ac:dyDescent="0.3">
      <c r="A286" s="15" t="s">
        <v>304</v>
      </c>
      <c r="B286" s="15">
        <f t="shared" si="10"/>
        <v>67069</v>
      </c>
      <c r="C286" s="16">
        <v>43434</v>
      </c>
      <c r="D286" s="17">
        <v>2683.33</v>
      </c>
      <c r="E286" s="17">
        <v>509.83</v>
      </c>
      <c r="F286" s="17">
        <v>2173.5</v>
      </c>
      <c r="G286" s="15" t="s">
        <v>218</v>
      </c>
      <c r="H286" s="18">
        <v>6</v>
      </c>
      <c r="I286" s="10">
        <f t="shared" si="9"/>
        <v>0</v>
      </c>
    </row>
    <row r="287" spans="1:9" hidden="1" x14ac:dyDescent="0.3">
      <c r="A287" s="15" t="s">
        <v>305</v>
      </c>
      <c r="B287" s="15">
        <f t="shared" si="10"/>
        <v>67070</v>
      </c>
      <c r="C287" s="16">
        <v>43434</v>
      </c>
      <c r="D287" s="17">
        <v>18083.330000000002</v>
      </c>
      <c r="E287" s="17">
        <v>5786.67</v>
      </c>
      <c r="F287" s="17">
        <v>12296.660000000002</v>
      </c>
      <c r="G287" s="15" t="s">
        <v>218</v>
      </c>
      <c r="H287" s="18">
        <v>1</v>
      </c>
      <c r="I287" s="10">
        <f t="shared" si="9"/>
        <v>0</v>
      </c>
    </row>
    <row r="288" spans="1:9" hidden="1" x14ac:dyDescent="0.3">
      <c r="A288" s="15" t="s">
        <v>306</v>
      </c>
      <c r="B288" s="15">
        <f t="shared" si="10"/>
        <v>67071</v>
      </c>
      <c r="C288" s="16">
        <v>43434</v>
      </c>
      <c r="D288" s="17">
        <v>3808.33</v>
      </c>
      <c r="E288" s="17">
        <v>647.41999999999996</v>
      </c>
      <c r="F288" s="17">
        <v>3160.91</v>
      </c>
      <c r="G288" s="15" t="s">
        <v>218</v>
      </c>
      <c r="H288" s="18">
        <v>2</v>
      </c>
      <c r="I288" s="10">
        <f t="shared" si="9"/>
        <v>0</v>
      </c>
    </row>
    <row r="289" spans="1:9" hidden="1" x14ac:dyDescent="0.3">
      <c r="A289" s="15" t="s">
        <v>307</v>
      </c>
      <c r="B289" s="15">
        <f t="shared" si="10"/>
        <v>67072</v>
      </c>
      <c r="C289" s="16">
        <v>43434</v>
      </c>
      <c r="D289" s="17">
        <v>2870.83</v>
      </c>
      <c r="E289" s="17">
        <v>660.29</v>
      </c>
      <c r="F289" s="17">
        <v>2210.54</v>
      </c>
      <c r="G289" s="15" t="s">
        <v>218</v>
      </c>
      <c r="H289" s="18">
        <v>6</v>
      </c>
      <c r="I289" s="10">
        <f t="shared" si="9"/>
        <v>0</v>
      </c>
    </row>
    <row r="290" spans="1:9" hidden="1" x14ac:dyDescent="0.3">
      <c r="A290" s="15" t="s">
        <v>308</v>
      </c>
      <c r="B290" s="15">
        <f t="shared" si="10"/>
        <v>67073</v>
      </c>
      <c r="C290" s="16">
        <v>43434</v>
      </c>
      <c r="D290" s="17">
        <v>5495.83</v>
      </c>
      <c r="E290" s="17">
        <v>1319</v>
      </c>
      <c r="F290" s="17">
        <v>4176.83</v>
      </c>
      <c r="G290" s="15" t="s">
        <v>218</v>
      </c>
      <c r="H290" s="18">
        <v>4</v>
      </c>
      <c r="I290" s="10">
        <f t="shared" si="9"/>
        <v>0</v>
      </c>
    </row>
    <row r="291" spans="1:9" hidden="1" x14ac:dyDescent="0.3">
      <c r="A291" s="15" t="s">
        <v>309</v>
      </c>
      <c r="B291" s="15">
        <f t="shared" si="10"/>
        <v>67074</v>
      </c>
      <c r="C291" s="16">
        <v>43434</v>
      </c>
      <c r="D291" s="17">
        <v>5120.83</v>
      </c>
      <c r="E291" s="17">
        <v>1177.79</v>
      </c>
      <c r="F291" s="17">
        <v>3943.04</v>
      </c>
      <c r="G291" s="15" t="s">
        <v>218</v>
      </c>
      <c r="H291" s="18">
        <v>5</v>
      </c>
      <c r="I291" s="10">
        <f t="shared" si="9"/>
        <v>0</v>
      </c>
    </row>
    <row r="292" spans="1:9" hidden="1" x14ac:dyDescent="0.3">
      <c r="A292" s="15" t="s">
        <v>310</v>
      </c>
      <c r="B292" s="15">
        <f t="shared" si="10"/>
        <v>67075</v>
      </c>
      <c r="C292" s="16">
        <v>43434</v>
      </c>
      <c r="D292" s="17">
        <v>6433.33</v>
      </c>
      <c r="E292" s="17">
        <v>1801.33</v>
      </c>
      <c r="F292" s="17">
        <v>4632</v>
      </c>
      <c r="G292" s="15" t="s">
        <v>218</v>
      </c>
      <c r="H292" s="18">
        <v>3</v>
      </c>
      <c r="I292" s="10">
        <f t="shared" si="9"/>
        <v>0</v>
      </c>
    </row>
    <row r="293" spans="1:9" hidden="1" x14ac:dyDescent="0.3">
      <c r="A293" s="15" t="s">
        <v>311</v>
      </c>
      <c r="B293" s="15">
        <f t="shared" si="10"/>
        <v>67076</v>
      </c>
      <c r="C293" s="16">
        <v>43434</v>
      </c>
      <c r="D293" s="17">
        <v>2683.33</v>
      </c>
      <c r="E293" s="17">
        <v>670.83</v>
      </c>
      <c r="F293" s="17">
        <v>2012.5</v>
      </c>
      <c r="G293" s="15" t="s">
        <v>218</v>
      </c>
      <c r="H293" s="18">
        <v>6</v>
      </c>
      <c r="I293" s="10">
        <f t="shared" si="9"/>
        <v>0</v>
      </c>
    </row>
    <row r="294" spans="1:9" hidden="1" x14ac:dyDescent="0.3">
      <c r="A294" s="15" t="s">
        <v>312</v>
      </c>
      <c r="B294" s="15">
        <f t="shared" si="10"/>
        <v>67077</v>
      </c>
      <c r="C294" s="16">
        <v>43434</v>
      </c>
      <c r="D294" s="17">
        <v>3058.33</v>
      </c>
      <c r="E294" s="17">
        <v>703.42</v>
      </c>
      <c r="F294" s="17">
        <v>2354.91</v>
      </c>
      <c r="G294" s="15" t="s">
        <v>218</v>
      </c>
      <c r="H294" s="18">
        <v>6</v>
      </c>
      <c r="I294" s="10">
        <f t="shared" si="9"/>
        <v>0</v>
      </c>
    </row>
    <row r="295" spans="1:9" hidden="1" x14ac:dyDescent="0.3">
      <c r="A295" s="15" t="s">
        <v>313</v>
      </c>
      <c r="B295" s="15">
        <f t="shared" si="10"/>
        <v>67078</v>
      </c>
      <c r="C295" s="16">
        <v>43434</v>
      </c>
      <c r="D295" s="17">
        <v>3433.33</v>
      </c>
      <c r="E295" s="17">
        <v>618</v>
      </c>
      <c r="F295" s="17">
        <v>2815.33</v>
      </c>
      <c r="G295" s="15" t="s">
        <v>218</v>
      </c>
      <c r="H295" s="18">
        <v>4</v>
      </c>
      <c r="I295" s="10">
        <f t="shared" si="9"/>
        <v>0</v>
      </c>
    </row>
    <row r="296" spans="1:9" hidden="1" x14ac:dyDescent="0.3">
      <c r="A296" s="15" t="s">
        <v>314</v>
      </c>
      <c r="B296" s="15">
        <f t="shared" si="10"/>
        <v>67079</v>
      </c>
      <c r="C296" s="16">
        <v>43434</v>
      </c>
      <c r="D296" s="17">
        <v>4745.83</v>
      </c>
      <c r="E296" s="17">
        <v>1233.92</v>
      </c>
      <c r="F296" s="17">
        <v>3511.91</v>
      </c>
      <c r="G296" s="15" t="s">
        <v>218</v>
      </c>
      <c r="H296" s="18">
        <v>3</v>
      </c>
      <c r="I296" s="10">
        <f t="shared" si="9"/>
        <v>0</v>
      </c>
    </row>
    <row r="297" spans="1:9" hidden="1" x14ac:dyDescent="0.3">
      <c r="A297" s="15" t="s">
        <v>315</v>
      </c>
      <c r="B297" s="15">
        <f t="shared" si="10"/>
        <v>67080</v>
      </c>
      <c r="C297" s="16">
        <v>43434</v>
      </c>
      <c r="D297" s="17">
        <v>4558.33</v>
      </c>
      <c r="E297" s="17">
        <v>1230.75</v>
      </c>
      <c r="F297" s="17">
        <v>3327.58</v>
      </c>
      <c r="G297" s="15" t="s">
        <v>218</v>
      </c>
      <c r="H297" s="18">
        <v>6</v>
      </c>
      <c r="I297" s="10">
        <f t="shared" si="9"/>
        <v>0</v>
      </c>
    </row>
    <row r="298" spans="1:9" hidden="1" x14ac:dyDescent="0.3">
      <c r="A298" s="15" t="s">
        <v>316</v>
      </c>
      <c r="B298" s="15">
        <f t="shared" si="10"/>
        <v>67081</v>
      </c>
      <c r="C298" s="16">
        <v>43434</v>
      </c>
      <c r="D298" s="17">
        <v>7183.33</v>
      </c>
      <c r="E298" s="17">
        <v>1939.5</v>
      </c>
      <c r="F298" s="17">
        <v>5243.83</v>
      </c>
      <c r="G298" s="15" t="s">
        <v>218</v>
      </c>
      <c r="H298" s="18">
        <v>2</v>
      </c>
      <c r="I298" s="10">
        <f t="shared" si="9"/>
        <v>0</v>
      </c>
    </row>
    <row r="299" spans="1:9" hidden="1" x14ac:dyDescent="0.3">
      <c r="A299" s="15" t="s">
        <v>317</v>
      </c>
      <c r="B299" s="15">
        <f t="shared" si="10"/>
        <v>67082</v>
      </c>
      <c r="C299" s="16">
        <v>43434</v>
      </c>
      <c r="D299" s="17">
        <v>3995.83</v>
      </c>
      <c r="E299" s="17">
        <v>759.21</v>
      </c>
      <c r="F299" s="17">
        <v>3236.62</v>
      </c>
      <c r="G299" s="15" t="s">
        <v>218</v>
      </c>
      <c r="H299" s="18">
        <v>2</v>
      </c>
      <c r="I299" s="10">
        <f t="shared" si="9"/>
        <v>0</v>
      </c>
    </row>
    <row r="300" spans="1:9" hidden="1" x14ac:dyDescent="0.3">
      <c r="A300" s="15" t="s">
        <v>318</v>
      </c>
      <c r="B300" s="15">
        <f t="shared" si="10"/>
        <v>67083</v>
      </c>
      <c r="C300" s="16">
        <v>43434</v>
      </c>
      <c r="D300" s="17">
        <v>7370.83</v>
      </c>
      <c r="E300" s="17">
        <v>2137.54</v>
      </c>
      <c r="F300" s="17">
        <v>5233.29</v>
      </c>
      <c r="G300" s="15" t="s">
        <v>218</v>
      </c>
      <c r="H300" s="18">
        <v>3</v>
      </c>
      <c r="I300" s="10">
        <f t="shared" si="9"/>
        <v>0</v>
      </c>
    </row>
    <row r="301" spans="1:9" hidden="1" x14ac:dyDescent="0.3">
      <c r="A301" s="15" t="s">
        <v>319</v>
      </c>
      <c r="B301" s="15">
        <f t="shared" si="10"/>
        <v>67084</v>
      </c>
      <c r="C301" s="16">
        <v>43434</v>
      </c>
      <c r="D301" s="17">
        <v>5308.33</v>
      </c>
      <c r="E301" s="17">
        <v>1274</v>
      </c>
      <c r="F301" s="17">
        <v>4034.33</v>
      </c>
      <c r="G301" s="15" t="s">
        <v>218</v>
      </c>
      <c r="H301" s="18">
        <v>2</v>
      </c>
      <c r="I301" s="10">
        <f t="shared" si="9"/>
        <v>0</v>
      </c>
    </row>
    <row r="302" spans="1:9" hidden="1" x14ac:dyDescent="0.3">
      <c r="A302" s="15" t="s">
        <v>320</v>
      </c>
      <c r="B302" s="15">
        <f t="shared" si="10"/>
        <v>67085</v>
      </c>
      <c r="C302" s="16">
        <v>43434</v>
      </c>
      <c r="D302" s="17">
        <v>6620.83</v>
      </c>
      <c r="E302" s="17">
        <v>1986.25</v>
      </c>
      <c r="F302" s="17">
        <v>4634.58</v>
      </c>
      <c r="G302" s="15" t="s">
        <v>218</v>
      </c>
      <c r="H302" s="18">
        <v>3</v>
      </c>
      <c r="I302" s="10">
        <f t="shared" si="9"/>
        <v>0</v>
      </c>
    </row>
    <row r="303" spans="1:9" hidden="1" x14ac:dyDescent="0.3">
      <c r="A303" s="15" t="s">
        <v>321</v>
      </c>
      <c r="B303" s="15">
        <f t="shared" si="10"/>
        <v>67086</v>
      </c>
      <c r="C303" s="16">
        <v>43434</v>
      </c>
      <c r="D303" s="17">
        <v>4745.83</v>
      </c>
      <c r="E303" s="17">
        <v>1376.29</v>
      </c>
      <c r="F303" s="17">
        <v>3369.54</v>
      </c>
      <c r="G303" s="15" t="s">
        <v>218</v>
      </c>
      <c r="H303" s="18">
        <v>3</v>
      </c>
      <c r="I303" s="10">
        <f t="shared" si="9"/>
        <v>0</v>
      </c>
    </row>
    <row r="304" spans="1:9" hidden="1" x14ac:dyDescent="0.3">
      <c r="A304" s="15" t="s">
        <v>322</v>
      </c>
      <c r="B304" s="15">
        <f t="shared" si="10"/>
        <v>67087</v>
      </c>
      <c r="C304" s="16">
        <v>43434</v>
      </c>
      <c r="D304" s="17">
        <v>2683.33</v>
      </c>
      <c r="E304" s="17">
        <v>590.33000000000004</v>
      </c>
      <c r="F304" s="17">
        <v>2093</v>
      </c>
      <c r="G304" s="15" t="s">
        <v>218</v>
      </c>
      <c r="H304" s="18">
        <v>6</v>
      </c>
      <c r="I304" s="10">
        <f t="shared" si="9"/>
        <v>0</v>
      </c>
    </row>
    <row r="305" spans="1:9" hidden="1" x14ac:dyDescent="0.3">
      <c r="A305" s="15" t="s">
        <v>323</v>
      </c>
      <c r="B305" s="15">
        <f t="shared" si="10"/>
        <v>67088</v>
      </c>
      <c r="C305" s="16">
        <v>43434</v>
      </c>
      <c r="D305" s="17">
        <v>3620.83</v>
      </c>
      <c r="E305" s="17">
        <v>687.96</v>
      </c>
      <c r="F305" s="17">
        <v>2932.87</v>
      </c>
      <c r="G305" s="15" t="s">
        <v>218</v>
      </c>
      <c r="H305" s="18">
        <v>6</v>
      </c>
      <c r="I305" s="10">
        <f t="shared" si="9"/>
        <v>0</v>
      </c>
    </row>
    <row r="306" spans="1:9" hidden="1" x14ac:dyDescent="0.3">
      <c r="A306" s="15" t="s">
        <v>324</v>
      </c>
      <c r="B306" s="15">
        <f t="shared" si="10"/>
        <v>67089</v>
      </c>
      <c r="C306" s="16">
        <v>43434</v>
      </c>
      <c r="D306" s="17">
        <v>6245.83</v>
      </c>
      <c r="E306" s="17">
        <v>1748.83</v>
      </c>
      <c r="F306" s="17">
        <v>4497</v>
      </c>
      <c r="G306" s="15" t="s">
        <v>218</v>
      </c>
      <c r="H306" s="18">
        <v>5</v>
      </c>
      <c r="I306" s="10">
        <f t="shared" si="9"/>
        <v>0</v>
      </c>
    </row>
    <row r="307" spans="1:9" hidden="1" x14ac:dyDescent="0.3">
      <c r="A307" s="15" t="s">
        <v>325</v>
      </c>
      <c r="B307" s="15">
        <f t="shared" si="10"/>
        <v>67090</v>
      </c>
      <c r="C307" s="16">
        <v>43434</v>
      </c>
      <c r="D307" s="17">
        <v>5683.33</v>
      </c>
      <c r="E307" s="17">
        <v>1591.33</v>
      </c>
      <c r="F307" s="17">
        <v>4092</v>
      </c>
      <c r="G307" s="15" t="s">
        <v>218</v>
      </c>
      <c r="H307" s="18">
        <v>2</v>
      </c>
      <c r="I307" s="10">
        <f t="shared" si="9"/>
        <v>0</v>
      </c>
    </row>
    <row r="308" spans="1:9" hidden="1" x14ac:dyDescent="0.3">
      <c r="A308" s="15" t="s">
        <v>326</v>
      </c>
      <c r="B308" s="15">
        <f t="shared" si="10"/>
        <v>67091</v>
      </c>
      <c r="C308" s="16">
        <v>43434</v>
      </c>
      <c r="D308" s="17">
        <v>6433.33</v>
      </c>
      <c r="E308" s="17">
        <v>1801.33</v>
      </c>
      <c r="F308" s="17">
        <v>4632</v>
      </c>
      <c r="G308" s="15" t="s">
        <v>218</v>
      </c>
      <c r="H308" s="18">
        <v>4</v>
      </c>
      <c r="I308" s="10">
        <f t="shared" si="9"/>
        <v>0</v>
      </c>
    </row>
    <row r="309" spans="1:9" hidden="1" x14ac:dyDescent="0.3">
      <c r="A309" s="15" t="s">
        <v>327</v>
      </c>
      <c r="B309" s="15">
        <f t="shared" si="10"/>
        <v>67092</v>
      </c>
      <c r="C309" s="16">
        <v>43434</v>
      </c>
      <c r="D309" s="17">
        <v>5495.83</v>
      </c>
      <c r="E309" s="17">
        <v>1373.96</v>
      </c>
      <c r="F309" s="17">
        <v>4121.87</v>
      </c>
      <c r="G309" s="15" t="s">
        <v>218</v>
      </c>
      <c r="H309" s="18">
        <v>6</v>
      </c>
      <c r="I309" s="10">
        <f t="shared" si="9"/>
        <v>0</v>
      </c>
    </row>
    <row r="310" spans="1:9" hidden="1" x14ac:dyDescent="0.3">
      <c r="A310" s="15" t="s">
        <v>328</v>
      </c>
      <c r="B310" s="15">
        <f t="shared" si="10"/>
        <v>67093</v>
      </c>
      <c r="C310" s="16">
        <v>43434</v>
      </c>
      <c r="D310" s="17">
        <v>6058.33</v>
      </c>
      <c r="E310" s="17">
        <v>1817.5</v>
      </c>
      <c r="F310" s="17">
        <v>4240.83</v>
      </c>
      <c r="G310" s="15" t="s">
        <v>218</v>
      </c>
      <c r="H310" s="18">
        <v>1</v>
      </c>
      <c r="I310" s="10">
        <f t="shared" si="9"/>
        <v>0</v>
      </c>
    </row>
    <row r="311" spans="1:9" hidden="1" x14ac:dyDescent="0.3">
      <c r="A311" s="15" t="s">
        <v>329</v>
      </c>
      <c r="B311" s="15">
        <f t="shared" si="10"/>
        <v>67094</v>
      </c>
      <c r="C311" s="16">
        <v>43434</v>
      </c>
      <c r="D311" s="17">
        <v>3808.33</v>
      </c>
      <c r="E311" s="17">
        <v>723.58</v>
      </c>
      <c r="F311" s="17">
        <v>3084.75</v>
      </c>
      <c r="G311" s="15" t="s">
        <v>218</v>
      </c>
      <c r="H311" s="18">
        <v>5</v>
      </c>
      <c r="I311" s="10">
        <f t="shared" si="9"/>
        <v>0</v>
      </c>
    </row>
    <row r="312" spans="1:9" hidden="1" x14ac:dyDescent="0.3">
      <c r="A312" s="15" t="s">
        <v>330</v>
      </c>
      <c r="B312" s="15">
        <f t="shared" si="10"/>
        <v>67095</v>
      </c>
      <c r="C312" s="16">
        <v>43434</v>
      </c>
      <c r="D312" s="17">
        <v>4933.33</v>
      </c>
      <c r="E312" s="17">
        <v>1184</v>
      </c>
      <c r="F312" s="17">
        <v>3749.33</v>
      </c>
      <c r="G312" s="15" t="s">
        <v>218</v>
      </c>
      <c r="H312" s="18">
        <v>5</v>
      </c>
      <c r="I312" s="10">
        <f t="shared" si="9"/>
        <v>0</v>
      </c>
    </row>
    <row r="313" spans="1:9" hidden="1" x14ac:dyDescent="0.3">
      <c r="A313" s="15" t="s">
        <v>331</v>
      </c>
      <c r="B313" s="15">
        <f t="shared" si="10"/>
        <v>67096</v>
      </c>
      <c r="C313" s="16">
        <v>43434</v>
      </c>
      <c r="D313" s="17">
        <v>5120.83</v>
      </c>
      <c r="E313" s="17">
        <v>1229</v>
      </c>
      <c r="F313" s="17">
        <v>3891.83</v>
      </c>
      <c r="G313" s="15" t="s">
        <v>218</v>
      </c>
      <c r="H313" s="18">
        <v>2</v>
      </c>
      <c r="I313" s="10">
        <f t="shared" si="9"/>
        <v>0</v>
      </c>
    </row>
    <row r="314" spans="1:9" hidden="1" x14ac:dyDescent="0.3">
      <c r="A314" s="15" t="s">
        <v>332</v>
      </c>
      <c r="B314" s="15">
        <f t="shared" si="10"/>
        <v>67097</v>
      </c>
      <c r="C314" s="16">
        <v>43434</v>
      </c>
      <c r="D314" s="17">
        <v>4745.83</v>
      </c>
      <c r="E314" s="17">
        <v>1091.54</v>
      </c>
      <c r="F314" s="17">
        <v>3654.29</v>
      </c>
      <c r="G314" s="15" t="s">
        <v>218</v>
      </c>
      <c r="H314" s="18">
        <v>3</v>
      </c>
      <c r="I314" s="10">
        <f t="shared" si="9"/>
        <v>0</v>
      </c>
    </row>
    <row r="315" spans="1:9" hidden="1" x14ac:dyDescent="0.3">
      <c r="A315" s="15" t="s">
        <v>333</v>
      </c>
      <c r="B315" s="15">
        <f t="shared" si="10"/>
        <v>67098</v>
      </c>
      <c r="C315" s="16">
        <v>43434</v>
      </c>
      <c r="D315" s="17">
        <v>6245.83</v>
      </c>
      <c r="E315" s="17">
        <v>1748.83</v>
      </c>
      <c r="F315" s="17">
        <v>4497</v>
      </c>
      <c r="G315" s="15" t="s">
        <v>218</v>
      </c>
      <c r="H315" s="18">
        <v>1</v>
      </c>
      <c r="I315" s="10">
        <f t="shared" si="9"/>
        <v>0</v>
      </c>
    </row>
    <row r="316" spans="1:9" hidden="1" x14ac:dyDescent="0.3">
      <c r="A316" s="15" t="s">
        <v>334</v>
      </c>
      <c r="B316" s="15">
        <f t="shared" si="10"/>
        <v>67099</v>
      </c>
      <c r="C316" s="16">
        <v>43434</v>
      </c>
      <c r="D316" s="17">
        <v>6995.83</v>
      </c>
      <c r="E316" s="17">
        <v>2238.67</v>
      </c>
      <c r="F316" s="17">
        <v>4757.16</v>
      </c>
      <c r="G316" s="15" t="s">
        <v>218</v>
      </c>
      <c r="H316" s="18">
        <v>4</v>
      </c>
      <c r="I316" s="10">
        <f t="shared" si="9"/>
        <v>0</v>
      </c>
    </row>
    <row r="317" spans="1:9" hidden="1" x14ac:dyDescent="0.3">
      <c r="A317" s="15" t="s">
        <v>335</v>
      </c>
      <c r="B317" s="15">
        <f t="shared" si="10"/>
        <v>67100</v>
      </c>
      <c r="C317" s="16">
        <v>43434</v>
      </c>
      <c r="D317" s="17">
        <v>4558.33</v>
      </c>
      <c r="E317" s="17">
        <v>1230.75</v>
      </c>
      <c r="F317" s="17">
        <v>3327.58</v>
      </c>
      <c r="G317" s="15" t="s">
        <v>218</v>
      </c>
      <c r="H317" s="18">
        <v>3</v>
      </c>
      <c r="I317" s="10">
        <f t="shared" si="9"/>
        <v>0</v>
      </c>
    </row>
    <row r="318" spans="1:9" hidden="1" x14ac:dyDescent="0.3">
      <c r="A318" s="15" t="s">
        <v>336</v>
      </c>
      <c r="B318" s="15">
        <f t="shared" si="10"/>
        <v>67101</v>
      </c>
      <c r="C318" s="16">
        <v>43434</v>
      </c>
      <c r="D318" s="17">
        <v>5308.33</v>
      </c>
      <c r="E318" s="17">
        <v>1220.92</v>
      </c>
      <c r="F318" s="17">
        <v>4087.41</v>
      </c>
      <c r="G318" s="15" t="s">
        <v>218</v>
      </c>
      <c r="H318" s="18">
        <v>2</v>
      </c>
      <c r="I318" s="10">
        <f t="shared" si="9"/>
        <v>0</v>
      </c>
    </row>
    <row r="319" spans="1:9" hidden="1" x14ac:dyDescent="0.3">
      <c r="A319" s="15" t="s">
        <v>337</v>
      </c>
      <c r="B319" s="15">
        <f t="shared" si="10"/>
        <v>67102</v>
      </c>
      <c r="C319" s="16">
        <v>43434</v>
      </c>
      <c r="D319" s="17">
        <v>5870.83</v>
      </c>
      <c r="E319" s="17">
        <v>1761.25</v>
      </c>
      <c r="F319" s="17">
        <v>4109.58</v>
      </c>
      <c r="G319" s="15" t="s">
        <v>218</v>
      </c>
      <c r="H319" s="18">
        <v>5</v>
      </c>
      <c r="I319" s="10">
        <f t="shared" si="9"/>
        <v>0</v>
      </c>
    </row>
    <row r="320" spans="1:9" hidden="1" x14ac:dyDescent="0.3">
      <c r="A320" s="15" t="s">
        <v>338</v>
      </c>
      <c r="B320" s="15">
        <f t="shared" si="10"/>
        <v>67103</v>
      </c>
      <c r="C320" s="16">
        <v>43434</v>
      </c>
      <c r="D320" s="17">
        <v>2870.83</v>
      </c>
      <c r="E320" s="17">
        <v>516.75</v>
      </c>
      <c r="F320" s="17">
        <v>2354.08</v>
      </c>
      <c r="G320" s="15" t="s">
        <v>218</v>
      </c>
      <c r="H320" s="18">
        <v>6</v>
      </c>
      <c r="I320" s="10">
        <f t="shared" si="9"/>
        <v>0</v>
      </c>
    </row>
    <row r="321" spans="1:9" hidden="1" x14ac:dyDescent="0.3">
      <c r="A321" s="15" t="s">
        <v>339</v>
      </c>
      <c r="B321" s="15">
        <f t="shared" si="10"/>
        <v>67104</v>
      </c>
      <c r="C321" s="16">
        <v>43434</v>
      </c>
      <c r="D321" s="17">
        <v>6808.33</v>
      </c>
      <c r="E321" s="17">
        <v>2110.58</v>
      </c>
      <c r="F321" s="17">
        <v>4697.75</v>
      </c>
      <c r="G321" s="15" t="s">
        <v>218</v>
      </c>
      <c r="H321" s="18">
        <v>5</v>
      </c>
      <c r="I321" s="10">
        <f t="shared" si="9"/>
        <v>0</v>
      </c>
    </row>
    <row r="322" spans="1:9" hidden="1" x14ac:dyDescent="0.3">
      <c r="A322" s="15" t="s">
        <v>340</v>
      </c>
      <c r="B322" s="15">
        <f t="shared" si="10"/>
        <v>67105</v>
      </c>
      <c r="C322" s="16">
        <v>43434</v>
      </c>
      <c r="D322" s="17">
        <v>2495.83</v>
      </c>
      <c r="E322" s="17">
        <v>274.54000000000002</v>
      </c>
      <c r="F322" s="17">
        <v>2221.29</v>
      </c>
      <c r="G322" s="15" t="s">
        <v>218</v>
      </c>
      <c r="H322" s="18">
        <v>6</v>
      </c>
      <c r="I322" s="10">
        <f t="shared" si="9"/>
        <v>0</v>
      </c>
    </row>
    <row r="323" spans="1:9" hidden="1" x14ac:dyDescent="0.3">
      <c r="A323" s="15" t="s">
        <v>341</v>
      </c>
      <c r="B323" s="15">
        <f t="shared" si="10"/>
        <v>67106</v>
      </c>
      <c r="C323" s="16">
        <v>43434</v>
      </c>
      <c r="D323" s="17">
        <v>3245.83</v>
      </c>
      <c r="E323" s="17">
        <v>681.63</v>
      </c>
      <c r="F323" s="17">
        <v>2564.1999999999998</v>
      </c>
      <c r="G323" s="15" t="s">
        <v>218</v>
      </c>
      <c r="H323" s="18">
        <v>6</v>
      </c>
      <c r="I323" s="10">
        <f t="shared" ref="I323:I386" si="11">IF(B324-B323&lt;&gt;1,(B324-B323)-1,0)</f>
        <v>0</v>
      </c>
    </row>
    <row r="324" spans="1:9" hidden="1" x14ac:dyDescent="0.3">
      <c r="A324" s="15" t="s">
        <v>342</v>
      </c>
      <c r="B324" s="15">
        <f t="shared" si="10"/>
        <v>67107</v>
      </c>
      <c r="C324" s="16">
        <v>43434</v>
      </c>
      <c r="D324" s="17">
        <v>4370.83</v>
      </c>
      <c r="E324" s="17">
        <v>1049</v>
      </c>
      <c r="F324" s="17">
        <v>3321.83</v>
      </c>
      <c r="G324" s="15" t="s">
        <v>218</v>
      </c>
      <c r="H324" s="18">
        <v>3</v>
      </c>
      <c r="I324" s="10">
        <f t="shared" si="11"/>
        <v>0</v>
      </c>
    </row>
    <row r="325" spans="1:9" hidden="1" x14ac:dyDescent="0.3">
      <c r="A325" s="15" t="s">
        <v>343</v>
      </c>
      <c r="B325" s="15">
        <f t="shared" si="10"/>
        <v>67108</v>
      </c>
      <c r="C325" s="16">
        <v>43434</v>
      </c>
      <c r="D325" s="17">
        <v>3433.33</v>
      </c>
      <c r="E325" s="17">
        <v>858.33</v>
      </c>
      <c r="F325" s="17">
        <v>2575</v>
      </c>
      <c r="G325" s="15" t="s">
        <v>218</v>
      </c>
      <c r="H325" s="18">
        <v>3</v>
      </c>
      <c r="I325" s="10">
        <f t="shared" si="11"/>
        <v>0</v>
      </c>
    </row>
    <row r="326" spans="1:9" hidden="1" x14ac:dyDescent="0.3">
      <c r="A326" s="15" t="s">
        <v>344</v>
      </c>
      <c r="B326" s="15">
        <f t="shared" si="10"/>
        <v>67109</v>
      </c>
      <c r="C326" s="16">
        <v>43434</v>
      </c>
      <c r="D326" s="17">
        <v>6245.83</v>
      </c>
      <c r="E326" s="17">
        <v>1936.21</v>
      </c>
      <c r="F326" s="17">
        <v>4309.62</v>
      </c>
      <c r="G326" s="15" t="s">
        <v>218</v>
      </c>
      <c r="H326" s="18">
        <v>4</v>
      </c>
      <c r="I326" s="10">
        <f t="shared" si="11"/>
        <v>0</v>
      </c>
    </row>
    <row r="327" spans="1:9" hidden="1" x14ac:dyDescent="0.3">
      <c r="A327" s="15" t="s">
        <v>345</v>
      </c>
      <c r="B327" s="15">
        <f t="shared" si="10"/>
        <v>67110</v>
      </c>
      <c r="C327" s="16">
        <v>43434</v>
      </c>
      <c r="D327" s="17">
        <v>4745.83</v>
      </c>
      <c r="E327" s="17">
        <v>1091.54</v>
      </c>
      <c r="F327" s="17">
        <v>3654.29</v>
      </c>
      <c r="G327" s="15" t="s">
        <v>218</v>
      </c>
      <c r="H327" s="18">
        <v>3</v>
      </c>
      <c r="I327" s="10">
        <f t="shared" si="11"/>
        <v>0</v>
      </c>
    </row>
    <row r="328" spans="1:9" hidden="1" x14ac:dyDescent="0.3">
      <c r="A328" s="15" t="s">
        <v>346</v>
      </c>
      <c r="B328" s="15">
        <f t="shared" si="10"/>
        <v>67111</v>
      </c>
      <c r="C328" s="16">
        <v>43434</v>
      </c>
      <c r="D328" s="17">
        <v>3058.33</v>
      </c>
      <c r="E328" s="17">
        <v>672.83</v>
      </c>
      <c r="F328" s="17">
        <v>2385.5</v>
      </c>
      <c r="G328" s="15" t="s">
        <v>218</v>
      </c>
      <c r="H328" s="18">
        <v>6</v>
      </c>
      <c r="I328" s="10">
        <f t="shared" si="11"/>
        <v>0</v>
      </c>
    </row>
    <row r="329" spans="1:9" hidden="1" x14ac:dyDescent="0.3">
      <c r="A329" s="15" t="s">
        <v>347</v>
      </c>
      <c r="B329" s="15">
        <f t="shared" si="10"/>
        <v>67112</v>
      </c>
      <c r="C329" s="16">
        <v>43434</v>
      </c>
      <c r="D329" s="17">
        <v>3995.83</v>
      </c>
      <c r="E329" s="17">
        <v>679.29</v>
      </c>
      <c r="F329" s="17">
        <v>3316.54</v>
      </c>
      <c r="G329" s="15" t="s">
        <v>218</v>
      </c>
      <c r="H329" s="18">
        <v>4</v>
      </c>
      <c r="I329" s="10">
        <f t="shared" si="11"/>
        <v>0</v>
      </c>
    </row>
    <row r="330" spans="1:9" hidden="1" x14ac:dyDescent="0.3">
      <c r="A330" s="15" t="s">
        <v>348</v>
      </c>
      <c r="B330" s="15">
        <f t="shared" si="10"/>
        <v>67113</v>
      </c>
      <c r="C330" s="16">
        <v>43434</v>
      </c>
      <c r="D330" s="17">
        <v>4183.33</v>
      </c>
      <c r="E330" s="17">
        <v>1004</v>
      </c>
      <c r="F330" s="17">
        <v>3179.33</v>
      </c>
      <c r="G330" s="15" t="s">
        <v>218</v>
      </c>
      <c r="H330" s="18">
        <v>4</v>
      </c>
      <c r="I330" s="10">
        <f t="shared" si="11"/>
        <v>0</v>
      </c>
    </row>
    <row r="331" spans="1:9" hidden="1" x14ac:dyDescent="0.3">
      <c r="A331" s="15" t="s">
        <v>349</v>
      </c>
      <c r="B331" s="15">
        <f t="shared" si="10"/>
        <v>67114</v>
      </c>
      <c r="C331" s="16">
        <v>43434</v>
      </c>
      <c r="D331" s="17">
        <v>7183.33</v>
      </c>
      <c r="E331" s="17">
        <v>2298.67</v>
      </c>
      <c r="F331" s="17">
        <v>4884.66</v>
      </c>
      <c r="G331" s="15" t="s">
        <v>218</v>
      </c>
      <c r="H331" s="18">
        <v>6</v>
      </c>
      <c r="I331" s="10">
        <f t="shared" si="11"/>
        <v>0</v>
      </c>
    </row>
    <row r="332" spans="1:9" hidden="1" x14ac:dyDescent="0.3">
      <c r="A332" s="15" t="s">
        <v>350</v>
      </c>
      <c r="B332" s="15">
        <f t="shared" si="10"/>
        <v>67115</v>
      </c>
      <c r="C332" s="16">
        <v>43434</v>
      </c>
      <c r="D332" s="17">
        <v>3995.83</v>
      </c>
      <c r="E332" s="17">
        <v>959</v>
      </c>
      <c r="F332" s="17">
        <v>3036.83</v>
      </c>
      <c r="G332" s="15" t="s">
        <v>218</v>
      </c>
      <c r="H332" s="18">
        <v>2</v>
      </c>
      <c r="I332" s="10">
        <f t="shared" si="11"/>
        <v>0</v>
      </c>
    </row>
    <row r="333" spans="1:9" hidden="1" x14ac:dyDescent="0.3">
      <c r="A333" s="15" t="s">
        <v>351</v>
      </c>
      <c r="B333" s="15">
        <f t="shared" si="10"/>
        <v>67116</v>
      </c>
      <c r="C333" s="16">
        <v>43434</v>
      </c>
      <c r="D333" s="17">
        <v>7370.83</v>
      </c>
      <c r="E333" s="17">
        <v>2063.83</v>
      </c>
      <c r="F333" s="17">
        <v>5307</v>
      </c>
      <c r="G333" s="15" t="s">
        <v>218</v>
      </c>
      <c r="H333" s="18">
        <v>2</v>
      </c>
      <c r="I333" s="10">
        <f t="shared" si="11"/>
        <v>0</v>
      </c>
    </row>
    <row r="334" spans="1:9" hidden="1" x14ac:dyDescent="0.3">
      <c r="A334" s="15" t="s">
        <v>352</v>
      </c>
      <c r="B334" s="15">
        <f t="shared" si="10"/>
        <v>67117</v>
      </c>
      <c r="C334" s="16">
        <v>43434</v>
      </c>
      <c r="D334" s="17">
        <v>5308.33</v>
      </c>
      <c r="E334" s="17">
        <v>1274</v>
      </c>
      <c r="F334" s="17">
        <v>4034.33</v>
      </c>
      <c r="G334" s="15" t="s">
        <v>218</v>
      </c>
      <c r="H334" s="18">
        <v>3</v>
      </c>
      <c r="I334" s="10">
        <f t="shared" si="11"/>
        <v>0</v>
      </c>
    </row>
    <row r="335" spans="1:9" hidden="1" x14ac:dyDescent="0.3">
      <c r="A335" s="15" t="s">
        <v>353</v>
      </c>
      <c r="B335" s="15">
        <f t="shared" si="10"/>
        <v>67118</v>
      </c>
      <c r="C335" s="16">
        <v>43434</v>
      </c>
      <c r="D335" s="17">
        <v>6620.83</v>
      </c>
      <c r="E335" s="17">
        <v>1920.04</v>
      </c>
      <c r="F335" s="17">
        <v>4700.79</v>
      </c>
      <c r="G335" s="15" t="s">
        <v>218</v>
      </c>
      <c r="H335" s="18">
        <v>3</v>
      </c>
      <c r="I335" s="10">
        <f t="shared" si="11"/>
        <v>0</v>
      </c>
    </row>
    <row r="336" spans="1:9" hidden="1" x14ac:dyDescent="0.3">
      <c r="A336" s="15" t="s">
        <v>354</v>
      </c>
      <c r="B336" s="15">
        <f t="shared" si="10"/>
        <v>67119</v>
      </c>
      <c r="C336" s="16">
        <v>43434</v>
      </c>
      <c r="D336" s="17">
        <v>4745.83</v>
      </c>
      <c r="E336" s="17">
        <v>1376.29</v>
      </c>
      <c r="F336" s="17">
        <v>3369.54</v>
      </c>
      <c r="G336" s="15" t="s">
        <v>218</v>
      </c>
      <c r="H336" s="18">
        <v>6</v>
      </c>
      <c r="I336" s="10">
        <f t="shared" si="11"/>
        <v>0</v>
      </c>
    </row>
    <row r="337" spans="1:9" hidden="1" x14ac:dyDescent="0.3">
      <c r="A337" s="15" t="s">
        <v>355</v>
      </c>
      <c r="B337" s="15">
        <f t="shared" si="10"/>
        <v>67120</v>
      </c>
      <c r="C337" s="16">
        <v>43434</v>
      </c>
      <c r="D337" s="17">
        <v>2683.33</v>
      </c>
      <c r="E337" s="17">
        <v>590.33000000000004</v>
      </c>
      <c r="F337" s="17">
        <v>2093</v>
      </c>
      <c r="G337" s="15" t="s">
        <v>218</v>
      </c>
      <c r="H337" s="18">
        <v>6</v>
      </c>
      <c r="I337" s="10">
        <f t="shared" si="11"/>
        <v>0</v>
      </c>
    </row>
    <row r="338" spans="1:9" hidden="1" x14ac:dyDescent="0.3">
      <c r="A338" s="15" t="s">
        <v>356</v>
      </c>
      <c r="B338" s="15">
        <f t="shared" si="10"/>
        <v>67121</v>
      </c>
      <c r="C338" s="16">
        <v>43434</v>
      </c>
      <c r="D338" s="17">
        <v>3620.83</v>
      </c>
      <c r="E338" s="17">
        <v>615.54</v>
      </c>
      <c r="F338" s="17">
        <v>3005.29</v>
      </c>
      <c r="G338" s="15" t="s">
        <v>218</v>
      </c>
      <c r="H338" s="18">
        <v>5</v>
      </c>
      <c r="I338" s="10">
        <f t="shared" si="11"/>
        <v>0</v>
      </c>
    </row>
    <row r="339" spans="1:9" hidden="1" x14ac:dyDescent="0.3">
      <c r="A339" s="15" t="s">
        <v>357</v>
      </c>
      <c r="B339" s="15">
        <f t="shared" si="10"/>
        <v>67122</v>
      </c>
      <c r="C339" s="16">
        <v>43434</v>
      </c>
      <c r="D339" s="17">
        <v>6058.33</v>
      </c>
      <c r="E339" s="17">
        <v>1635.75</v>
      </c>
      <c r="F339" s="17">
        <v>4422.58</v>
      </c>
      <c r="G339" s="15" t="s">
        <v>218</v>
      </c>
      <c r="H339" s="18">
        <v>2</v>
      </c>
      <c r="I339" s="10">
        <f t="shared" si="11"/>
        <v>0</v>
      </c>
    </row>
    <row r="340" spans="1:9" hidden="1" x14ac:dyDescent="0.3">
      <c r="A340" s="15" t="s">
        <v>358</v>
      </c>
      <c r="B340" s="15">
        <f t="shared" si="10"/>
        <v>67123</v>
      </c>
      <c r="C340" s="16">
        <v>43434</v>
      </c>
      <c r="D340" s="17">
        <v>5683.33</v>
      </c>
      <c r="E340" s="17">
        <v>1364</v>
      </c>
      <c r="F340" s="17">
        <v>4319.33</v>
      </c>
      <c r="G340" s="15" t="s">
        <v>218</v>
      </c>
      <c r="H340" s="18">
        <v>6</v>
      </c>
      <c r="I340" s="10">
        <f t="shared" si="11"/>
        <v>0</v>
      </c>
    </row>
    <row r="341" spans="1:9" hidden="1" x14ac:dyDescent="0.3">
      <c r="A341" s="15" t="s">
        <v>359</v>
      </c>
      <c r="B341" s="15">
        <f t="shared" si="10"/>
        <v>67124</v>
      </c>
      <c r="C341" s="16">
        <v>43434</v>
      </c>
      <c r="D341" s="17">
        <v>6433.33</v>
      </c>
      <c r="E341" s="17">
        <v>1801.33</v>
      </c>
      <c r="F341" s="17">
        <v>4632</v>
      </c>
      <c r="G341" s="15" t="s">
        <v>218</v>
      </c>
      <c r="H341" s="18">
        <v>2</v>
      </c>
      <c r="I341" s="10">
        <f t="shared" si="11"/>
        <v>0</v>
      </c>
    </row>
    <row r="342" spans="1:9" hidden="1" x14ac:dyDescent="0.3">
      <c r="A342" s="15" t="s">
        <v>360</v>
      </c>
      <c r="B342" s="15">
        <f t="shared" si="10"/>
        <v>67125</v>
      </c>
      <c r="C342" s="16">
        <v>43434</v>
      </c>
      <c r="D342" s="17">
        <v>5495.83</v>
      </c>
      <c r="E342" s="17">
        <v>1428.92</v>
      </c>
      <c r="F342" s="17">
        <v>4066.91</v>
      </c>
      <c r="G342" s="15" t="s">
        <v>218</v>
      </c>
      <c r="H342" s="18">
        <v>4</v>
      </c>
      <c r="I342" s="10">
        <f t="shared" si="11"/>
        <v>0</v>
      </c>
    </row>
    <row r="343" spans="1:9" hidden="1" x14ac:dyDescent="0.3">
      <c r="A343" s="15" t="s">
        <v>361</v>
      </c>
      <c r="B343" s="15">
        <f t="shared" si="10"/>
        <v>67126</v>
      </c>
      <c r="C343" s="16">
        <v>43434</v>
      </c>
      <c r="D343" s="17">
        <v>6058.33</v>
      </c>
      <c r="E343" s="17">
        <v>1635.75</v>
      </c>
      <c r="F343" s="17">
        <v>4422.58</v>
      </c>
      <c r="G343" s="15" t="s">
        <v>218</v>
      </c>
      <c r="H343" s="18">
        <v>3</v>
      </c>
      <c r="I343" s="10">
        <f t="shared" si="11"/>
        <v>0</v>
      </c>
    </row>
    <row r="344" spans="1:9" hidden="1" x14ac:dyDescent="0.3">
      <c r="A344" s="15" t="s">
        <v>362</v>
      </c>
      <c r="B344" s="15">
        <f t="shared" si="10"/>
        <v>67127</v>
      </c>
      <c r="C344" s="16">
        <v>43434</v>
      </c>
      <c r="D344" s="17">
        <v>3808.33</v>
      </c>
      <c r="E344" s="17">
        <v>914</v>
      </c>
      <c r="F344" s="17">
        <v>2894.33</v>
      </c>
      <c r="G344" s="15" t="s">
        <v>218</v>
      </c>
      <c r="H344" s="18">
        <v>2</v>
      </c>
      <c r="I344" s="10">
        <f t="shared" si="11"/>
        <v>0</v>
      </c>
    </row>
    <row r="345" spans="1:9" hidden="1" x14ac:dyDescent="0.3">
      <c r="A345" s="15" t="s">
        <v>363</v>
      </c>
      <c r="B345" s="15">
        <f t="shared" si="10"/>
        <v>67128</v>
      </c>
      <c r="C345" s="16">
        <v>43434</v>
      </c>
      <c r="D345" s="17">
        <v>4933.33</v>
      </c>
      <c r="E345" s="17">
        <v>1430.67</v>
      </c>
      <c r="F345" s="17">
        <v>3502.66</v>
      </c>
      <c r="G345" s="15" t="s">
        <v>218</v>
      </c>
      <c r="H345" s="18">
        <v>4</v>
      </c>
      <c r="I345" s="10">
        <f t="shared" si="11"/>
        <v>0</v>
      </c>
    </row>
    <row r="346" spans="1:9" hidden="1" x14ac:dyDescent="0.3">
      <c r="A346" s="15" t="s">
        <v>364</v>
      </c>
      <c r="B346" s="15">
        <f t="shared" si="10"/>
        <v>67129</v>
      </c>
      <c r="C346" s="16">
        <v>43434</v>
      </c>
      <c r="D346" s="17">
        <v>5120.83</v>
      </c>
      <c r="E346" s="17">
        <v>1433.83</v>
      </c>
      <c r="F346" s="17">
        <v>3687</v>
      </c>
      <c r="G346" s="15" t="s">
        <v>218</v>
      </c>
      <c r="H346" s="18">
        <v>2</v>
      </c>
      <c r="I346" s="10">
        <f t="shared" si="11"/>
        <v>0</v>
      </c>
    </row>
    <row r="347" spans="1:9" hidden="1" x14ac:dyDescent="0.3">
      <c r="A347" s="15" t="s">
        <v>365</v>
      </c>
      <c r="B347" s="15">
        <f t="shared" ref="B347:B410" si="12">B346+1</f>
        <v>67130</v>
      </c>
      <c r="C347" s="16">
        <v>43434</v>
      </c>
      <c r="D347" s="17">
        <v>4745.83</v>
      </c>
      <c r="E347" s="17">
        <v>1186.46</v>
      </c>
      <c r="F347" s="17">
        <v>3559.37</v>
      </c>
      <c r="G347" s="15" t="s">
        <v>218</v>
      </c>
      <c r="H347" s="18">
        <v>5</v>
      </c>
      <c r="I347" s="10">
        <f t="shared" si="11"/>
        <v>0</v>
      </c>
    </row>
    <row r="348" spans="1:9" hidden="1" x14ac:dyDescent="0.3">
      <c r="A348" s="15" t="s">
        <v>366</v>
      </c>
      <c r="B348" s="15">
        <f t="shared" si="12"/>
        <v>67131</v>
      </c>
      <c r="C348" s="16">
        <v>43434</v>
      </c>
      <c r="D348" s="17">
        <v>6245.83</v>
      </c>
      <c r="E348" s="17">
        <v>1998.67</v>
      </c>
      <c r="F348" s="17">
        <v>4247.16</v>
      </c>
      <c r="G348" s="15" t="s">
        <v>218</v>
      </c>
      <c r="H348" s="18">
        <v>2</v>
      </c>
      <c r="I348" s="10">
        <f t="shared" si="11"/>
        <v>0</v>
      </c>
    </row>
    <row r="349" spans="1:9" hidden="1" x14ac:dyDescent="0.3">
      <c r="A349" s="15" t="s">
        <v>367</v>
      </c>
      <c r="B349" s="15">
        <f t="shared" si="12"/>
        <v>67132</v>
      </c>
      <c r="C349" s="16">
        <v>43434</v>
      </c>
      <c r="D349" s="17">
        <v>6808.33</v>
      </c>
      <c r="E349" s="17">
        <v>1838.25</v>
      </c>
      <c r="F349" s="17">
        <v>4970.08</v>
      </c>
      <c r="G349" s="15" t="s">
        <v>218</v>
      </c>
      <c r="H349" s="18">
        <v>4</v>
      </c>
      <c r="I349" s="10">
        <f t="shared" si="11"/>
        <v>0</v>
      </c>
    </row>
    <row r="350" spans="1:9" hidden="1" x14ac:dyDescent="0.3">
      <c r="A350" s="15" t="s">
        <v>368</v>
      </c>
      <c r="B350" s="15">
        <f t="shared" si="12"/>
        <v>67133</v>
      </c>
      <c r="C350" s="16">
        <v>43434</v>
      </c>
      <c r="D350" s="17">
        <v>4558.33</v>
      </c>
      <c r="E350" s="17">
        <v>1321.92</v>
      </c>
      <c r="F350" s="17">
        <v>3236.41</v>
      </c>
      <c r="G350" s="15" t="s">
        <v>218</v>
      </c>
      <c r="H350" s="18">
        <v>3</v>
      </c>
      <c r="I350" s="10">
        <f t="shared" si="11"/>
        <v>0</v>
      </c>
    </row>
    <row r="351" spans="1:9" hidden="1" x14ac:dyDescent="0.3">
      <c r="A351" s="15" t="s">
        <v>369</v>
      </c>
      <c r="B351" s="15">
        <f t="shared" si="12"/>
        <v>67134</v>
      </c>
      <c r="C351" s="16">
        <v>43434</v>
      </c>
      <c r="D351" s="17">
        <v>5308.33</v>
      </c>
      <c r="E351" s="17">
        <v>1486.33</v>
      </c>
      <c r="F351" s="17">
        <v>3822</v>
      </c>
      <c r="G351" s="15" t="s">
        <v>218</v>
      </c>
      <c r="H351" s="18">
        <v>5</v>
      </c>
      <c r="I351" s="10">
        <f t="shared" si="11"/>
        <v>0</v>
      </c>
    </row>
    <row r="352" spans="1:9" hidden="1" x14ac:dyDescent="0.3">
      <c r="A352" s="15" t="s">
        <v>370</v>
      </c>
      <c r="B352" s="15">
        <f t="shared" si="12"/>
        <v>67135</v>
      </c>
      <c r="C352" s="16">
        <v>43434</v>
      </c>
      <c r="D352" s="17">
        <v>5870.83</v>
      </c>
      <c r="E352" s="17">
        <v>1409</v>
      </c>
      <c r="F352" s="17">
        <v>4461.83</v>
      </c>
      <c r="G352" s="15" t="s">
        <v>218</v>
      </c>
      <c r="H352" s="18">
        <v>2</v>
      </c>
      <c r="I352" s="10">
        <f t="shared" si="11"/>
        <v>0</v>
      </c>
    </row>
    <row r="353" spans="1:9" hidden="1" x14ac:dyDescent="0.3">
      <c r="A353" s="15" t="s">
        <v>371</v>
      </c>
      <c r="B353" s="15">
        <f t="shared" si="12"/>
        <v>67136</v>
      </c>
      <c r="C353" s="16">
        <v>43434</v>
      </c>
      <c r="D353" s="17">
        <v>2870.83</v>
      </c>
      <c r="E353" s="17">
        <v>689</v>
      </c>
      <c r="F353" s="17">
        <v>2181.83</v>
      </c>
      <c r="G353" s="15" t="s">
        <v>218</v>
      </c>
      <c r="H353" s="18">
        <v>6</v>
      </c>
      <c r="I353" s="10">
        <f t="shared" si="11"/>
        <v>0</v>
      </c>
    </row>
    <row r="354" spans="1:9" hidden="1" x14ac:dyDescent="0.3">
      <c r="A354" s="15" t="s">
        <v>372</v>
      </c>
      <c r="B354" s="15">
        <f t="shared" si="12"/>
        <v>67137</v>
      </c>
      <c r="C354" s="16">
        <v>43434</v>
      </c>
      <c r="D354" s="17">
        <v>6808.33</v>
      </c>
      <c r="E354" s="17">
        <v>1838.25</v>
      </c>
      <c r="F354" s="17">
        <v>4970.08</v>
      </c>
      <c r="G354" s="15" t="s">
        <v>218</v>
      </c>
      <c r="H354" s="18">
        <v>2</v>
      </c>
      <c r="I354" s="10">
        <f t="shared" si="11"/>
        <v>0</v>
      </c>
    </row>
    <row r="355" spans="1:9" hidden="1" x14ac:dyDescent="0.3">
      <c r="A355" s="15" t="s">
        <v>373</v>
      </c>
      <c r="B355" s="15">
        <f t="shared" si="12"/>
        <v>67138</v>
      </c>
      <c r="C355" s="16">
        <v>43434</v>
      </c>
      <c r="D355" s="17">
        <v>2308.33</v>
      </c>
      <c r="E355" s="17">
        <v>207.75</v>
      </c>
      <c r="F355" s="17">
        <v>2100.58</v>
      </c>
      <c r="G355" s="15" t="s">
        <v>218</v>
      </c>
      <c r="H355" s="18">
        <v>6</v>
      </c>
      <c r="I355" s="10">
        <f t="shared" si="11"/>
        <v>0</v>
      </c>
    </row>
    <row r="356" spans="1:9" hidden="1" x14ac:dyDescent="0.3">
      <c r="A356" s="15" t="s">
        <v>374</v>
      </c>
      <c r="B356" s="15">
        <f t="shared" si="12"/>
        <v>67139</v>
      </c>
      <c r="C356" s="16">
        <v>43434</v>
      </c>
      <c r="D356" s="17">
        <v>3245.83</v>
      </c>
      <c r="E356" s="17">
        <v>681.63</v>
      </c>
      <c r="F356" s="17">
        <v>2564.1999999999998</v>
      </c>
      <c r="G356" s="15" t="s">
        <v>218</v>
      </c>
      <c r="H356" s="18">
        <v>6</v>
      </c>
      <c r="I356" s="10">
        <f t="shared" si="11"/>
        <v>0</v>
      </c>
    </row>
    <row r="357" spans="1:9" hidden="1" x14ac:dyDescent="0.3">
      <c r="A357" s="15" t="s">
        <v>375</v>
      </c>
      <c r="B357" s="15">
        <f t="shared" si="12"/>
        <v>67140</v>
      </c>
      <c r="C357" s="16">
        <v>43434</v>
      </c>
      <c r="D357" s="17">
        <v>4183.33</v>
      </c>
      <c r="E357" s="17">
        <v>1171.33</v>
      </c>
      <c r="F357" s="17">
        <v>3012</v>
      </c>
      <c r="G357" s="15" t="s">
        <v>218</v>
      </c>
      <c r="H357" s="18">
        <v>5</v>
      </c>
      <c r="I357" s="10">
        <f t="shared" si="11"/>
        <v>0</v>
      </c>
    </row>
    <row r="358" spans="1:9" hidden="1" x14ac:dyDescent="0.3">
      <c r="A358" s="15" t="s">
        <v>376</v>
      </c>
      <c r="B358" s="15">
        <f t="shared" si="12"/>
        <v>67141</v>
      </c>
      <c r="C358" s="16">
        <v>43434</v>
      </c>
      <c r="D358" s="17">
        <v>3433.33</v>
      </c>
      <c r="E358" s="17">
        <v>721</v>
      </c>
      <c r="F358" s="17">
        <v>2712.33</v>
      </c>
      <c r="G358" s="15" t="s">
        <v>218</v>
      </c>
      <c r="H358" s="18">
        <v>5</v>
      </c>
      <c r="I358" s="10">
        <f t="shared" si="11"/>
        <v>0</v>
      </c>
    </row>
    <row r="359" spans="1:9" hidden="1" x14ac:dyDescent="0.3">
      <c r="A359" s="15" t="s">
        <v>377</v>
      </c>
      <c r="B359" s="15">
        <f t="shared" si="12"/>
        <v>67142</v>
      </c>
      <c r="C359" s="16">
        <v>43434</v>
      </c>
      <c r="D359" s="17">
        <v>6245.83</v>
      </c>
      <c r="E359" s="17">
        <v>1936.21</v>
      </c>
      <c r="F359" s="17">
        <v>4309.62</v>
      </c>
      <c r="G359" s="15" t="s">
        <v>218</v>
      </c>
      <c r="H359" s="18">
        <v>5</v>
      </c>
      <c r="I359" s="10">
        <f t="shared" si="11"/>
        <v>0</v>
      </c>
    </row>
    <row r="360" spans="1:9" hidden="1" x14ac:dyDescent="0.3">
      <c r="A360" s="15" t="s">
        <v>378</v>
      </c>
      <c r="B360" s="15">
        <f t="shared" si="12"/>
        <v>67143</v>
      </c>
      <c r="C360" s="16">
        <v>43434</v>
      </c>
      <c r="D360" s="17">
        <v>4745.83</v>
      </c>
      <c r="E360" s="17">
        <v>1139</v>
      </c>
      <c r="F360" s="17">
        <v>3606.83</v>
      </c>
      <c r="G360" s="15" t="s">
        <v>218</v>
      </c>
      <c r="H360" s="18">
        <v>3</v>
      </c>
      <c r="I360" s="10">
        <f t="shared" si="11"/>
        <v>0</v>
      </c>
    </row>
    <row r="361" spans="1:9" hidden="1" x14ac:dyDescent="0.3">
      <c r="A361" s="15" t="s">
        <v>379</v>
      </c>
      <c r="B361" s="15">
        <f t="shared" si="12"/>
        <v>67144</v>
      </c>
      <c r="C361" s="16">
        <v>43434</v>
      </c>
      <c r="D361" s="17">
        <v>2870.83</v>
      </c>
      <c r="E361" s="17">
        <v>545.46</v>
      </c>
      <c r="F361" s="17">
        <v>2325.37</v>
      </c>
      <c r="G361" s="15" t="s">
        <v>218</v>
      </c>
      <c r="H361" s="18">
        <v>6</v>
      </c>
      <c r="I361" s="10">
        <f t="shared" si="11"/>
        <v>0</v>
      </c>
    </row>
    <row r="362" spans="1:9" hidden="1" x14ac:dyDescent="0.3">
      <c r="A362" s="15" t="s">
        <v>380</v>
      </c>
      <c r="B362" s="15">
        <f t="shared" si="12"/>
        <v>67145</v>
      </c>
      <c r="C362" s="16">
        <v>43434</v>
      </c>
      <c r="D362" s="17">
        <v>3995.83</v>
      </c>
      <c r="E362" s="17">
        <v>959</v>
      </c>
      <c r="F362" s="17">
        <v>3036.83</v>
      </c>
      <c r="G362" s="15" t="s">
        <v>218</v>
      </c>
      <c r="H362" s="18">
        <v>4</v>
      </c>
      <c r="I362" s="10">
        <f t="shared" si="11"/>
        <v>0</v>
      </c>
    </row>
    <row r="363" spans="1:9" hidden="1" x14ac:dyDescent="0.3">
      <c r="A363" s="15" t="s">
        <v>381</v>
      </c>
      <c r="B363" s="15">
        <f t="shared" si="12"/>
        <v>67146</v>
      </c>
      <c r="C363" s="16">
        <v>43434</v>
      </c>
      <c r="D363" s="17">
        <v>4183.33</v>
      </c>
      <c r="E363" s="17">
        <v>1129.5</v>
      </c>
      <c r="F363" s="17">
        <v>3053.83</v>
      </c>
      <c r="G363" s="15" t="s">
        <v>218</v>
      </c>
      <c r="H363" s="18">
        <v>4</v>
      </c>
      <c r="I363" s="10">
        <f t="shared" si="11"/>
        <v>0</v>
      </c>
    </row>
    <row r="364" spans="1:9" hidden="1" x14ac:dyDescent="0.3">
      <c r="A364" s="15" t="s">
        <v>382</v>
      </c>
      <c r="B364" s="15">
        <f t="shared" si="12"/>
        <v>67147</v>
      </c>
      <c r="C364" s="16">
        <v>43434</v>
      </c>
      <c r="D364" s="17">
        <v>2683.33</v>
      </c>
      <c r="E364" s="17">
        <v>617.16999999999996</v>
      </c>
      <c r="F364" s="17">
        <v>2066.16</v>
      </c>
      <c r="G364" s="15" t="s">
        <v>218</v>
      </c>
      <c r="H364" s="18">
        <v>6</v>
      </c>
      <c r="I364" s="10">
        <f t="shared" si="11"/>
        <v>0</v>
      </c>
    </row>
    <row r="365" spans="1:9" hidden="1" x14ac:dyDescent="0.3">
      <c r="A365" s="15" t="s">
        <v>383</v>
      </c>
      <c r="B365" s="15">
        <f t="shared" si="12"/>
        <v>67148</v>
      </c>
      <c r="C365" s="16">
        <v>43434</v>
      </c>
      <c r="D365" s="17">
        <v>3620.83</v>
      </c>
      <c r="E365" s="17">
        <v>615.54</v>
      </c>
      <c r="F365" s="17">
        <v>3005.29</v>
      </c>
      <c r="G365" s="15" t="s">
        <v>218</v>
      </c>
      <c r="H365" s="18">
        <v>3</v>
      </c>
      <c r="I365" s="10">
        <f t="shared" si="11"/>
        <v>0</v>
      </c>
    </row>
    <row r="366" spans="1:9" hidden="1" x14ac:dyDescent="0.3">
      <c r="A366" s="15" t="s">
        <v>384</v>
      </c>
      <c r="B366" s="15">
        <f t="shared" si="12"/>
        <v>67149</v>
      </c>
      <c r="C366" s="16">
        <v>43434</v>
      </c>
      <c r="D366" s="17">
        <v>6058.33</v>
      </c>
      <c r="E366" s="17">
        <v>1817.5</v>
      </c>
      <c r="F366" s="17">
        <v>4240.83</v>
      </c>
      <c r="G366" s="15" t="s">
        <v>218</v>
      </c>
      <c r="H366" s="18">
        <v>4</v>
      </c>
      <c r="I366" s="10">
        <f t="shared" si="11"/>
        <v>0</v>
      </c>
    </row>
    <row r="367" spans="1:9" hidden="1" x14ac:dyDescent="0.3">
      <c r="A367" s="15" t="s">
        <v>385</v>
      </c>
      <c r="B367" s="15">
        <f t="shared" si="12"/>
        <v>67150</v>
      </c>
      <c r="C367" s="16">
        <v>43434</v>
      </c>
      <c r="D367" s="17">
        <v>5683.33</v>
      </c>
      <c r="E367" s="17">
        <v>1534.5</v>
      </c>
      <c r="F367" s="17">
        <v>4148.83</v>
      </c>
      <c r="G367" s="15" t="s">
        <v>218</v>
      </c>
      <c r="H367" s="18">
        <v>2</v>
      </c>
      <c r="I367" s="10">
        <f t="shared" si="11"/>
        <v>0</v>
      </c>
    </row>
    <row r="368" spans="1:9" hidden="1" x14ac:dyDescent="0.3">
      <c r="A368" s="15" t="s">
        <v>386</v>
      </c>
      <c r="B368" s="15">
        <f t="shared" si="12"/>
        <v>67151</v>
      </c>
      <c r="C368" s="16">
        <v>43434</v>
      </c>
      <c r="D368" s="17">
        <v>6433.33</v>
      </c>
      <c r="E368" s="17">
        <v>1865.67</v>
      </c>
      <c r="F368" s="17">
        <v>4567.66</v>
      </c>
      <c r="G368" s="15" t="s">
        <v>218</v>
      </c>
      <c r="H368" s="18">
        <v>6</v>
      </c>
      <c r="I368" s="10">
        <f t="shared" si="11"/>
        <v>0</v>
      </c>
    </row>
    <row r="369" spans="1:9" hidden="1" x14ac:dyDescent="0.3">
      <c r="A369" s="15" t="s">
        <v>387</v>
      </c>
      <c r="B369" s="15">
        <f t="shared" si="12"/>
        <v>67152</v>
      </c>
      <c r="C369" s="16">
        <v>43434</v>
      </c>
      <c r="D369" s="17">
        <v>5495.83</v>
      </c>
      <c r="E369" s="17">
        <v>1373.96</v>
      </c>
      <c r="F369" s="17">
        <v>4121.87</v>
      </c>
      <c r="G369" s="15" t="s">
        <v>218</v>
      </c>
      <c r="H369" s="18">
        <v>4</v>
      </c>
      <c r="I369" s="10">
        <f t="shared" si="11"/>
        <v>0</v>
      </c>
    </row>
    <row r="370" spans="1:9" hidden="1" x14ac:dyDescent="0.3">
      <c r="A370" s="15" t="s">
        <v>388</v>
      </c>
      <c r="B370" s="15">
        <f t="shared" si="12"/>
        <v>67153</v>
      </c>
      <c r="C370" s="16">
        <v>43434</v>
      </c>
      <c r="D370" s="17">
        <v>6058.33</v>
      </c>
      <c r="E370" s="17">
        <v>1756.92</v>
      </c>
      <c r="F370" s="17">
        <v>4301.41</v>
      </c>
      <c r="G370" s="15" t="s">
        <v>218</v>
      </c>
      <c r="H370" s="18">
        <v>4</v>
      </c>
      <c r="I370" s="10">
        <f t="shared" si="11"/>
        <v>0</v>
      </c>
    </row>
    <row r="371" spans="1:9" hidden="1" x14ac:dyDescent="0.3">
      <c r="A371" s="15" t="s">
        <v>389</v>
      </c>
      <c r="B371" s="15">
        <f t="shared" si="12"/>
        <v>67154</v>
      </c>
      <c r="C371" s="16">
        <v>43434</v>
      </c>
      <c r="D371" s="17">
        <v>3808.33</v>
      </c>
      <c r="E371" s="17">
        <v>647.41999999999996</v>
      </c>
      <c r="F371" s="17">
        <v>3160.91</v>
      </c>
      <c r="G371" s="15" t="s">
        <v>218</v>
      </c>
      <c r="H371" s="18">
        <v>3</v>
      </c>
      <c r="I371" s="10">
        <f t="shared" si="11"/>
        <v>0</v>
      </c>
    </row>
    <row r="372" spans="1:9" hidden="1" x14ac:dyDescent="0.3">
      <c r="A372" s="15" t="s">
        <v>390</v>
      </c>
      <c r="B372" s="15">
        <f t="shared" si="12"/>
        <v>67155</v>
      </c>
      <c r="C372" s="16">
        <v>43434</v>
      </c>
      <c r="D372" s="17">
        <v>4933.33</v>
      </c>
      <c r="E372" s="17">
        <v>1134.67</v>
      </c>
      <c r="F372" s="17">
        <v>3798.66</v>
      </c>
      <c r="G372" s="15" t="s">
        <v>218</v>
      </c>
      <c r="H372" s="18">
        <v>6</v>
      </c>
      <c r="I372" s="10">
        <f t="shared" si="11"/>
        <v>0</v>
      </c>
    </row>
    <row r="373" spans="1:9" hidden="1" x14ac:dyDescent="0.3">
      <c r="A373" s="15" t="s">
        <v>391</v>
      </c>
      <c r="B373" s="15">
        <f t="shared" si="12"/>
        <v>67156</v>
      </c>
      <c r="C373" s="16">
        <v>43434</v>
      </c>
      <c r="D373" s="17">
        <v>5120.83</v>
      </c>
      <c r="E373" s="17">
        <v>1331.42</v>
      </c>
      <c r="F373" s="17">
        <v>3789.41</v>
      </c>
      <c r="G373" s="15" t="s">
        <v>218</v>
      </c>
      <c r="H373" s="18">
        <v>5</v>
      </c>
      <c r="I373" s="10">
        <f t="shared" si="11"/>
        <v>0</v>
      </c>
    </row>
    <row r="374" spans="1:9" hidden="1" x14ac:dyDescent="0.3">
      <c r="A374" s="15" t="s">
        <v>392</v>
      </c>
      <c r="B374" s="15">
        <f t="shared" si="12"/>
        <v>67157</v>
      </c>
      <c r="C374" s="16">
        <v>43434</v>
      </c>
      <c r="D374" s="17">
        <v>3995.83</v>
      </c>
      <c r="E374" s="17">
        <v>839.13</v>
      </c>
      <c r="F374" s="17">
        <v>3156.7</v>
      </c>
      <c r="G374" s="15" t="s">
        <v>218</v>
      </c>
      <c r="H374" s="18">
        <v>1</v>
      </c>
      <c r="I374" s="10">
        <f t="shared" si="11"/>
        <v>0</v>
      </c>
    </row>
    <row r="375" spans="1:9" hidden="1" x14ac:dyDescent="0.3">
      <c r="A375" s="15" t="s">
        <v>393</v>
      </c>
      <c r="B375" s="15">
        <f t="shared" si="12"/>
        <v>67158</v>
      </c>
      <c r="C375" s="16">
        <v>43434</v>
      </c>
      <c r="D375" s="17">
        <v>6995.83</v>
      </c>
      <c r="E375" s="17">
        <v>2238.67</v>
      </c>
      <c r="F375" s="17">
        <v>4757.16</v>
      </c>
      <c r="G375" s="15" t="s">
        <v>218</v>
      </c>
      <c r="H375" s="18">
        <v>3</v>
      </c>
      <c r="I375" s="10">
        <f t="shared" si="11"/>
        <v>0</v>
      </c>
    </row>
    <row r="376" spans="1:9" hidden="1" x14ac:dyDescent="0.3">
      <c r="A376" s="15" t="s">
        <v>394</v>
      </c>
      <c r="B376" s="15">
        <f t="shared" si="12"/>
        <v>67159</v>
      </c>
      <c r="C376" s="16">
        <v>43434</v>
      </c>
      <c r="D376" s="17">
        <v>4183.33</v>
      </c>
      <c r="E376" s="17">
        <v>1045.83</v>
      </c>
      <c r="F376" s="17">
        <v>3137.5</v>
      </c>
      <c r="G376" s="15" t="s">
        <v>218</v>
      </c>
      <c r="H376" s="18">
        <v>5</v>
      </c>
      <c r="I376" s="10">
        <f t="shared" si="11"/>
        <v>0</v>
      </c>
    </row>
    <row r="377" spans="1:9" hidden="1" x14ac:dyDescent="0.3">
      <c r="A377" s="15" t="s">
        <v>395</v>
      </c>
      <c r="B377" s="15">
        <f t="shared" si="12"/>
        <v>67160</v>
      </c>
      <c r="C377" s="16">
        <v>43434</v>
      </c>
      <c r="D377" s="17">
        <v>5870.83</v>
      </c>
      <c r="E377" s="17">
        <v>1643.83</v>
      </c>
      <c r="F377" s="17">
        <v>4227</v>
      </c>
      <c r="G377" s="15" t="s">
        <v>218</v>
      </c>
      <c r="H377" s="18">
        <v>1</v>
      </c>
      <c r="I377" s="10">
        <f t="shared" si="11"/>
        <v>0</v>
      </c>
    </row>
    <row r="378" spans="1:9" hidden="1" x14ac:dyDescent="0.3">
      <c r="A378" s="15" t="s">
        <v>396</v>
      </c>
      <c r="B378" s="15">
        <f t="shared" si="12"/>
        <v>67161</v>
      </c>
      <c r="C378" s="16">
        <v>43434</v>
      </c>
      <c r="D378" s="17">
        <v>5308.33</v>
      </c>
      <c r="E378" s="17">
        <v>1327.08</v>
      </c>
      <c r="F378" s="17">
        <v>3981.25</v>
      </c>
      <c r="G378" s="15" t="s">
        <v>218</v>
      </c>
      <c r="H378" s="18">
        <v>2</v>
      </c>
      <c r="I378" s="10">
        <f t="shared" si="11"/>
        <v>0</v>
      </c>
    </row>
    <row r="379" spans="1:9" hidden="1" x14ac:dyDescent="0.3">
      <c r="A379" s="15" t="s">
        <v>397</v>
      </c>
      <c r="B379" s="15">
        <f t="shared" si="12"/>
        <v>67162</v>
      </c>
      <c r="C379" s="16">
        <v>43434</v>
      </c>
      <c r="D379" s="17">
        <v>6620.83</v>
      </c>
      <c r="E379" s="17">
        <v>1986.25</v>
      </c>
      <c r="F379" s="17">
        <v>4634.58</v>
      </c>
      <c r="G379" s="15" t="s">
        <v>218</v>
      </c>
      <c r="H379" s="18">
        <v>3</v>
      </c>
      <c r="I379" s="10">
        <f t="shared" si="11"/>
        <v>0</v>
      </c>
    </row>
    <row r="380" spans="1:9" hidden="1" x14ac:dyDescent="0.3">
      <c r="A380" s="15" t="s">
        <v>398</v>
      </c>
      <c r="B380" s="15">
        <f t="shared" si="12"/>
        <v>67163</v>
      </c>
      <c r="C380" s="16">
        <v>43434</v>
      </c>
      <c r="D380" s="17">
        <v>4558.33</v>
      </c>
      <c r="E380" s="17">
        <v>1139.58</v>
      </c>
      <c r="F380" s="17">
        <v>3418.75</v>
      </c>
      <c r="G380" s="15" t="s">
        <v>218</v>
      </c>
      <c r="H380" s="18">
        <v>2</v>
      </c>
      <c r="I380" s="10">
        <f t="shared" si="11"/>
        <v>0</v>
      </c>
    </row>
    <row r="381" spans="1:9" hidden="1" x14ac:dyDescent="0.3">
      <c r="A381" s="15" t="s">
        <v>399</v>
      </c>
      <c r="B381" s="15">
        <f t="shared" si="12"/>
        <v>67164</v>
      </c>
      <c r="C381" s="16">
        <v>43434</v>
      </c>
      <c r="D381" s="17">
        <v>2683.33</v>
      </c>
      <c r="E381" s="17">
        <v>456.17</v>
      </c>
      <c r="F381" s="17">
        <v>2227.16</v>
      </c>
      <c r="G381" s="15" t="s">
        <v>218</v>
      </c>
      <c r="H381" s="18">
        <v>6</v>
      </c>
      <c r="I381" s="10">
        <f t="shared" si="11"/>
        <v>0</v>
      </c>
    </row>
    <row r="382" spans="1:9" hidden="1" x14ac:dyDescent="0.3">
      <c r="A382" s="15" t="s">
        <v>400</v>
      </c>
      <c r="B382" s="15">
        <f t="shared" si="12"/>
        <v>67165</v>
      </c>
      <c r="C382" s="16">
        <v>43434</v>
      </c>
      <c r="D382" s="17">
        <v>3620.83</v>
      </c>
      <c r="E382" s="17">
        <v>760.38</v>
      </c>
      <c r="F382" s="17">
        <v>2860.45</v>
      </c>
      <c r="G382" s="15" t="s">
        <v>218</v>
      </c>
      <c r="H382" s="18">
        <v>5</v>
      </c>
      <c r="I382" s="10">
        <f t="shared" si="11"/>
        <v>0</v>
      </c>
    </row>
    <row r="383" spans="1:9" hidden="1" x14ac:dyDescent="0.3">
      <c r="A383" s="15" t="s">
        <v>401</v>
      </c>
      <c r="B383" s="15">
        <f t="shared" si="12"/>
        <v>67166</v>
      </c>
      <c r="C383" s="16">
        <v>43434</v>
      </c>
      <c r="D383" s="17">
        <v>6058.33</v>
      </c>
      <c r="E383" s="17">
        <v>1817.5</v>
      </c>
      <c r="F383" s="17">
        <v>4240.83</v>
      </c>
      <c r="G383" s="15" t="s">
        <v>218</v>
      </c>
      <c r="H383" s="18">
        <v>2</v>
      </c>
      <c r="I383" s="10">
        <f t="shared" si="11"/>
        <v>0</v>
      </c>
    </row>
    <row r="384" spans="1:9" hidden="1" x14ac:dyDescent="0.3">
      <c r="A384" s="15" t="s">
        <v>402</v>
      </c>
      <c r="B384" s="15">
        <f t="shared" si="12"/>
        <v>67167</v>
      </c>
      <c r="C384" s="16">
        <v>43434</v>
      </c>
      <c r="D384" s="17">
        <v>5683.33</v>
      </c>
      <c r="E384" s="17">
        <v>1307.17</v>
      </c>
      <c r="F384" s="17">
        <v>4376.16</v>
      </c>
      <c r="G384" s="15" t="s">
        <v>218</v>
      </c>
      <c r="H384" s="18">
        <v>2</v>
      </c>
      <c r="I384" s="10">
        <f t="shared" si="11"/>
        <v>0</v>
      </c>
    </row>
    <row r="385" spans="1:9" hidden="1" x14ac:dyDescent="0.3">
      <c r="A385" s="15" t="s">
        <v>403</v>
      </c>
      <c r="B385" s="15">
        <f t="shared" si="12"/>
        <v>67168</v>
      </c>
      <c r="C385" s="16">
        <v>43434</v>
      </c>
      <c r="D385" s="17">
        <v>6433.33</v>
      </c>
      <c r="E385" s="17">
        <v>1737</v>
      </c>
      <c r="F385" s="17">
        <v>4696.33</v>
      </c>
      <c r="G385" s="15" t="s">
        <v>218</v>
      </c>
      <c r="H385" s="18">
        <v>1</v>
      </c>
      <c r="I385" s="10">
        <f t="shared" si="11"/>
        <v>0</v>
      </c>
    </row>
    <row r="386" spans="1:9" hidden="1" x14ac:dyDescent="0.3">
      <c r="A386" s="15" t="s">
        <v>404</v>
      </c>
      <c r="B386" s="15">
        <f t="shared" si="12"/>
        <v>67169</v>
      </c>
      <c r="C386" s="16">
        <v>43434</v>
      </c>
      <c r="D386" s="17">
        <v>5683.33</v>
      </c>
      <c r="E386" s="17">
        <v>1591.33</v>
      </c>
      <c r="F386" s="17">
        <v>4092</v>
      </c>
      <c r="G386" s="15" t="s">
        <v>218</v>
      </c>
      <c r="H386" s="18">
        <v>2</v>
      </c>
      <c r="I386" s="10">
        <f t="shared" si="11"/>
        <v>0</v>
      </c>
    </row>
    <row r="387" spans="1:9" hidden="1" x14ac:dyDescent="0.3">
      <c r="A387" s="15" t="s">
        <v>405</v>
      </c>
      <c r="B387" s="15">
        <f t="shared" si="12"/>
        <v>67170</v>
      </c>
      <c r="C387" s="16">
        <v>43434</v>
      </c>
      <c r="D387" s="17">
        <v>4933.33</v>
      </c>
      <c r="E387" s="17">
        <v>1233.33</v>
      </c>
      <c r="F387" s="17">
        <v>3700</v>
      </c>
      <c r="G387" s="15" t="s">
        <v>218</v>
      </c>
      <c r="H387" s="18">
        <v>3</v>
      </c>
      <c r="I387" s="10">
        <f t="shared" ref="I387:I450" si="13">IF(B388-B387&lt;&gt;1,(B388-B387)-1,0)</f>
        <v>0</v>
      </c>
    </row>
    <row r="388" spans="1:9" hidden="1" x14ac:dyDescent="0.3">
      <c r="A388" s="15" t="s">
        <v>406</v>
      </c>
      <c r="B388" s="15">
        <f t="shared" si="12"/>
        <v>67171</v>
      </c>
      <c r="C388" s="16">
        <v>43434</v>
      </c>
      <c r="D388" s="17">
        <v>3808.33</v>
      </c>
      <c r="E388" s="17">
        <v>914</v>
      </c>
      <c r="F388" s="17">
        <v>2894.33</v>
      </c>
      <c r="G388" s="15" t="s">
        <v>218</v>
      </c>
      <c r="H388" s="18">
        <v>5</v>
      </c>
      <c r="I388" s="10">
        <f t="shared" si="13"/>
        <v>0</v>
      </c>
    </row>
    <row r="389" spans="1:9" hidden="1" x14ac:dyDescent="0.3">
      <c r="A389" s="15" t="s">
        <v>407</v>
      </c>
      <c r="B389" s="15">
        <f t="shared" si="12"/>
        <v>67172</v>
      </c>
      <c r="C389" s="16">
        <v>43434</v>
      </c>
      <c r="D389" s="17">
        <v>3995.83</v>
      </c>
      <c r="E389" s="17">
        <v>759.21</v>
      </c>
      <c r="F389" s="17">
        <v>3236.62</v>
      </c>
      <c r="G389" s="15" t="s">
        <v>218</v>
      </c>
      <c r="H389" s="18">
        <v>4</v>
      </c>
      <c r="I389" s="10">
        <f t="shared" si="13"/>
        <v>0</v>
      </c>
    </row>
    <row r="390" spans="1:9" hidden="1" x14ac:dyDescent="0.3">
      <c r="A390" s="15" t="s">
        <v>408</v>
      </c>
      <c r="B390" s="15">
        <f t="shared" si="12"/>
        <v>67173</v>
      </c>
      <c r="C390" s="16">
        <v>43434</v>
      </c>
      <c r="D390" s="17">
        <v>3245.83</v>
      </c>
      <c r="E390" s="17">
        <v>584.25</v>
      </c>
      <c r="F390" s="17">
        <v>2661.58</v>
      </c>
      <c r="G390" s="15" t="s">
        <v>218</v>
      </c>
      <c r="H390" s="18">
        <v>6</v>
      </c>
      <c r="I390" s="10">
        <f t="shared" si="13"/>
        <v>0</v>
      </c>
    </row>
    <row r="391" spans="1:9" hidden="1" x14ac:dyDescent="0.3">
      <c r="A391" s="15" t="s">
        <v>409</v>
      </c>
      <c r="B391" s="15">
        <f t="shared" si="12"/>
        <v>67174</v>
      </c>
      <c r="C391" s="16">
        <v>43434</v>
      </c>
      <c r="D391" s="17">
        <v>6808.33</v>
      </c>
      <c r="E391" s="17">
        <v>1838.25</v>
      </c>
      <c r="F391" s="17">
        <v>4970.08</v>
      </c>
      <c r="G391" s="15" t="s">
        <v>218</v>
      </c>
      <c r="H391" s="18">
        <v>3</v>
      </c>
      <c r="I391" s="10">
        <f t="shared" si="13"/>
        <v>0</v>
      </c>
    </row>
    <row r="392" spans="1:9" hidden="1" x14ac:dyDescent="0.3">
      <c r="A392" s="15" t="s">
        <v>410</v>
      </c>
      <c r="B392" s="15">
        <f t="shared" si="12"/>
        <v>67175</v>
      </c>
      <c r="C392" s="16">
        <v>43434</v>
      </c>
      <c r="D392" s="17">
        <v>6433.33</v>
      </c>
      <c r="E392" s="17">
        <v>2058.67</v>
      </c>
      <c r="F392" s="17">
        <v>4374.66</v>
      </c>
      <c r="G392" s="15" t="s">
        <v>218</v>
      </c>
      <c r="H392" s="18">
        <v>4</v>
      </c>
      <c r="I392" s="10">
        <f t="shared" si="13"/>
        <v>0</v>
      </c>
    </row>
    <row r="393" spans="1:9" hidden="1" x14ac:dyDescent="0.3">
      <c r="A393" s="15" t="s">
        <v>411</v>
      </c>
      <c r="B393" s="15">
        <f t="shared" si="12"/>
        <v>67176</v>
      </c>
      <c r="C393" s="16">
        <v>43434</v>
      </c>
      <c r="D393" s="17">
        <v>3058.33</v>
      </c>
      <c r="E393" s="17">
        <v>764.58</v>
      </c>
      <c r="F393" s="17">
        <v>2293.75</v>
      </c>
      <c r="G393" s="15" t="s">
        <v>218</v>
      </c>
      <c r="H393" s="18">
        <v>6</v>
      </c>
      <c r="I393" s="10">
        <f t="shared" si="13"/>
        <v>0</v>
      </c>
    </row>
    <row r="394" spans="1:9" hidden="1" x14ac:dyDescent="0.3">
      <c r="A394" s="15" t="s">
        <v>412</v>
      </c>
      <c r="B394" s="15">
        <f t="shared" si="12"/>
        <v>67177</v>
      </c>
      <c r="C394" s="16">
        <v>43434</v>
      </c>
      <c r="D394" s="17">
        <v>5308.33</v>
      </c>
      <c r="E394" s="17">
        <v>1380.17</v>
      </c>
      <c r="F394" s="17">
        <v>3928.16</v>
      </c>
      <c r="G394" s="15" t="s">
        <v>218</v>
      </c>
      <c r="H394" s="18">
        <v>3</v>
      </c>
      <c r="I394" s="10">
        <f t="shared" si="13"/>
        <v>0</v>
      </c>
    </row>
    <row r="395" spans="1:9" hidden="1" x14ac:dyDescent="0.3">
      <c r="A395" s="15" t="s">
        <v>413</v>
      </c>
      <c r="B395" s="15">
        <f t="shared" si="12"/>
        <v>67178</v>
      </c>
      <c r="C395" s="16">
        <v>43434</v>
      </c>
      <c r="D395" s="17">
        <v>5308.33</v>
      </c>
      <c r="E395" s="17">
        <v>1433.25</v>
      </c>
      <c r="F395" s="17">
        <v>3875.08</v>
      </c>
      <c r="G395" s="15" t="s">
        <v>218</v>
      </c>
      <c r="H395" s="18">
        <v>3</v>
      </c>
      <c r="I395" s="10">
        <f t="shared" si="13"/>
        <v>0</v>
      </c>
    </row>
    <row r="396" spans="1:9" hidden="1" x14ac:dyDescent="0.3">
      <c r="A396" s="15" t="s">
        <v>217</v>
      </c>
      <c r="B396" s="15">
        <f t="shared" si="12"/>
        <v>67179</v>
      </c>
      <c r="C396" s="16">
        <v>43465</v>
      </c>
      <c r="D396" s="17">
        <v>5683.33</v>
      </c>
      <c r="E396" s="17">
        <v>1307.17</v>
      </c>
      <c r="F396" s="17">
        <v>4376.16</v>
      </c>
      <c r="G396" s="15" t="s">
        <v>218</v>
      </c>
      <c r="H396" s="18">
        <v>5</v>
      </c>
      <c r="I396" s="10">
        <f t="shared" si="13"/>
        <v>0</v>
      </c>
    </row>
    <row r="397" spans="1:9" hidden="1" x14ac:dyDescent="0.3">
      <c r="A397" s="15" t="s">
        <v>219</v>
      </c>
      <c r="B397" s="15">
        <f t="shared" si="12"/>
        <v>67180</v>
      </c>
      <c r="C397" s="16">
        <v>43465</v>
      </c>
      <c r="D397" s="17">
        <v>3808.33</v>
      </c>
      <c r="E397" s="17">
        <v>761.67</v>
      </c>
      <c r="F397" s="17">
        <v>3046.66</v>
      </c>
      <c r="G397" s="15" t="s">
        <v>218</v>
      </c>
      <c r="H397" s="18">
        <v>4</v>
      </c>
      <c r="I397" s="10">
        <f t="shared" si="13"/>
        <v>0</v>
      </c>
    </row>
    <row r="398" spans="1:9" hidden="1" x14ac:dyDescent="0.3">
      <c r="A398" s="15" t="s">
        <v>220</v>
      </c>
      <c r="B398" s="15">
        <f t="shared" si="12"/>
        <v>67181</v>
      </c>
      <c r="C398" s="16">
        <v>43465</v>
      </c>
      <c r="D398" s="17">
        <v>3245.83</v>
      </c>
      <c r="E398" s="17">
        <v>681.63</v>
      </c>
      <c r="F398" s="17">
        <v>2564.1999999999998</v>
      </c>
      <c r="G398" s="15" t="s">
        <v>218</v>
      </c>
      <c r="H398" s="18">
        <v>6</v>
      </c>
      <c r="I398" s="10">
        <f t="shared" si="13"/>
        <v>0</v>
      </c>
    </row>
    <row r="399" spans="1:9" hidden="1" x14ac:dyDescent="0.3">
      <c r="A399" s="15" t="s">
        <v>221</v>
      </c>
      <c r="B399" s="15">
        <f t="shared" si="12"/>
        <v>67182</v>
      </c>
      <c r="C399" s="16">
        <v>43465</v>
      </c>
      <c r="D399" s="17">
        <v>3620.83</v>
      </c>
      <c r="E399" s="17">
        <v>905.21</v>
      </c>
      <c r="F399" s="17">
        <v>2715.62</v>
      </c>
      <c r="G399" s="15" t="s">
        <v>218</v>
      </c>
      <c r="H399" s="18">
        <v>6</v>
      </c>
      <c r="I399" s="10">
        <f t="shared" si="13"/>
        <v>0</v>
      </c>
    </row>
    <row r="400" spans="1:9" hidden="1" x14ac:dyDescent="0.3">
      <c r="A400" s="15" t="s">
        <v>222</v>
      </c>
      <c r="B400" s="15">
        <f t="shared" si="12"/>
        <v>67183</v>
      </c>
      <c r="C400" s="16">
        <v>43465</v>
      </c>
      <c r="D400" s="17">
        <v>2870.83</v>
      </c>
      <c r="E400" s="17">
        <v>545.46</v>
      </c>
      <c r="F400" s="17">
        <v>2325.37</v>
      </c>
      <c r="G400" s="15" t="s">
        <v>218</v>
      </c>
      <c r="H400" s="18">
        <v>6</v>
      </c>
      <c r="I400" s="10">
        <f t="shared" si="13"/>
        <v>0</v>
      </c>
    </row>
    <row r="401" spans="1:9" hidden="1" x14ac:dyDescent="0.3">
      <c r="A401" s="15" t="s">
        <v>223</v>
      </c>
      <c r="B401" s="15">
        <f t="shared" si="12"/>
        <v>67184</v>
      </c>
      <c r="C401" s="16">
        <v>43465</v>
      </c>
      <c r="D401" s="17">
        <v>3058.33</v>
      </c>
      <c r="E401" s="17">
        <v>489.33</v>
      </c>
      <c r="F401" s="17">
        <v>2569</v>
      </c>
      <c r="G401" s="15" t="s">
        <v>218</v>
      </c>
      <c r="H401" s="18">
        <v>6</v>
      </c>
      <c r="I401" s="10">
        <f t="shared" si="13"/>
        <v>0</v>
      </c>
    </row>
    <row r="402" spans="1:9" hidden="1" x14ac:dyDescent="0.3">
      <c r="A402" s="15" t="s">
        <v>224</v>
      </c>
      <c r="B402" s="15">
        <f t="shared" si="12"/>
        <v>67185</v>
      </c>
      <c r="C402" s="16">
        <v>43465</v>
      </c>
      <c r="D402" s="17">
        <v>6995.83</v>
      </c>
      <c r="E402" s="17">
        <v>2238.67</v>
      </c>
      <c r="F402" s="17">
        <v>4757.16</v>
      </c>
      <c r="G402" s="15" t="s">
        <v>218</v>
      </c>
      <c r="H402" s="18">
        <v>3</v>
      </c>
      <c r="I402" s="10">
        <f t="shared" si="13"/>
        <v>0</v>
      </c>
    </row>
    <row r="403" spans="1:9" hidden="1" x14ac:dyDescent="0.3">
      <c r="A403" s="15" t="s">
        <v>225</v>
      </c>
      <c r="B403" s="15">
        <f t="shared" si="12"/>
        <v>67186</v>
      </c>
      <c r="C403" s="16">
        <v>43465</v>
      </c>
      <c r="D403" s="17">
        <v>4558.33</v>
      </c>
      <c r="E403" s="17">
        <v>1048.42</v>
      </c>
      <c r="F403" s="17">
        <v>3509.91</v>
      </c>
      <c r="G403" s="15" t="s">
        <v>218</v>
      </c>
      <c r="H403" s="18">
        <v>5</v>
      </c>
      <c r="I403" s="10">
        <f t="shared" si="13"/>
        <v>0</v>
      </c>
    </row>
    <row r="404" spans="1:9" hidden="1" x14ac:dyDescent="0.3">
      <c r="A404" s="15" t="s">
        <v>226</v>
      </c>
      <c r="B404" s="15">
        <f t="shared" si="12"/>
        <v>67187</v>
      </c>
      <c r="C404" s="16">
        <v>43465</v>
      </c>
      <c r="D404" s="17">
        <v>4933.33</v>
      </c>
      <c r="E404" s="17">
        <v>1184</v>
      </c>
      <c r="F404" s="17">
        <v>3749.33</v>
      </c>
      <c r="G404" s="15" t="s">
        <v>218</v>
      </c>
      <c r="H404" s="18">
        <v>6</v>
      </c>
      <c r="I404" s="10">
        <f t="shared" si="13"/>
        <v>0</v>
      </c>
    </row>
    <row r="405" spans="1:9" hidden="1" x14ac:dyDescent="0.3">
      <c r="A405" s="15" t="s">
        <v>227</v>
      </c>
      <c r="B405" s="15">
        <f t="shared" si="12"/>
        <v>67188</v>
      </c>
      <c r="C405" s="16">
        <v>43465</v>
      </c>
      <c r="D405" s="17">
        <v>7183.33</v>
      </c>
      <c r="E405" s="17">
        <v>2011.33</v>
      </c>
      <c r="F405" s="17">
        <v>5172</v>
      </c>
      <c r="G405" s="15" t="s">
        <v>218</v>
      </c>
      <c r="H405" s="18">
        <v>5</v>
      </c>
      <c r="I405" s="10">
        <f t="shared" si="13"/>
        <v>0</v>
      </c>
    </row>
    <row r="406" spans="1:9" hidden="1" x14ac:dyDescent="0.3">
      <c r="A406" s="15" t="s">
        <v>228</v>
      </c>
      <c r="B406" s="15">
        <f t="shared" si="12"/>
        <v>67189</v>
      </c>
      <c r="C406" s="16">
        <v>43465</v>
      </c>
      <c r="D406" s="17">
        <v>4183.33</v>
      </c>
      <c r="E406" s="17">
        <v>1171.33</v>
      </c>
      <c r="F406" s="17">
        <v>3012</v>
      </c>
      <c r="G406" s="15" t="s">
        <v>218</v>
      </c>
      <c r="H406" s="18">
        <v>4</v>
      </c>
      <c r="I406" s="10">
        <f t="shared" si="13"/>
        <v>0</v>
      </c>
    </row>
    <row r="407" spans="1:9" hidden="1" x14ac:dyDescent="0.3">
      <c r="A407" s="15" t="s">
        <v>229</v>
      </c>
      <c r="B407" s="15">
        <f t="shared" si="12"/>
        <v>67190</v>
      </c>
      <c r="C407" s="16">
        <v>43465</v>
      </c>
      <c r="D407" s="17">
        <v>7370.83</v>
      </c>
      <c r="E407" s="17">
        <v>1990.13</v>
      </c>
      <c r="F407" s="17">
        <v>5380.7</v>
      </c>
      <c r="G407" s="15" t="s">
        <v>218</v>
      </c>
      <c r="H407" s="18">
        <v>4</v>
      </c>
      <c r="I407" s="10">
        <f t="shared" si="13"/>
        <v>0</v>
      </c>
    </row>
    <row r="408" spans="1:9" hidden="1" x14ac:dyDescent="0.3">
      <c r="A408" s="15" t="s">
        <v>230</v>
      </c>
      <c r="B408" s="15">
        <f t="shared" si="12"/>
        <v>67191</v>
      </c>
      <c r="C408" s="16">
        <v>43465</v>
      </c>
      <c r="D408" s="17">
        <v>7183.33</v>
      </c>
      <c r="E408" s="17">
        <v>2298.67</v>
      </c>
      <c r="F408" s="17">
        <v>4884.66</v>
      </c>
      <c r="G408" s="15" t="s">
        <v>218</v>
      </c>
      <c r="H408" s="18">
        <v>6</v>
      </c>
      <c r="I408" s="10">
        <f t="shared" si="13"/>
        <v>0</v>
      </c>
    </row>
    <row r="409" spans="1:9" hidden="1" x14ac:dyDescent="0.3">
      <c r="A409" s="15" t="s">
        <v>231</v>
      </c>
      <c r="B409" s="15">
        <f t="shared" si="12"/>
        <v>67192</v>
      </c>
      <c r="C409" s="16">
        <v>43465</v>
      </c>
      <c r="D409" s="17">
        <v>6620.83</v>
      </c>
      <c r="E409" s="17">
        <v>2118.67</v>
      </c>
      <c r="F409" s="17">
        <v>4502.16</v>
      </c>
      <c r="G409" s="15" t="s">
        <v>218</v>
      </c>
      <c r="H409" s="18">
        <v>4</v>
      </c>
      <c r="I409" s="10">
        <f t="shared" si="13"/>
        <v>0</v>
      </c>
    </row>
    <row r="410" spans="1:9" hidden="1" x14ac:dyDescent="0.3">
      <c r="A410" s="15" t="s">
        <v>232</v>
      </c>
      <c r="B410" s="15">
        <f t="shared" si="12"/>
        <v>67193</v>
      </c>
      <c r="C410" s="16">
        <v>43465</v>
      </c>
      <c r="D410" s="17">
        <v>4370.83</v>
      </c>
      <c r="E410" s="17">
        <v>1267.54</v>
      </c>
      <c r="F410" s="17">
        <v>3103.29</v>
      </c>
      <c r="G410" s="15" t="s">
        <v>218</v>
      </c>
      <c r="H410" s="18">
        <v>4</v>
      </c>
      <c r="I410" s="10">
        <f t="shared" si="13"/>
        <v>0</v>
      </c>
    </row>
    <row r="411" spans="1:9" hidden="1" x14ac:dyDescent="0.3">
      <c r="A411" s="15" t="s">
        <v>233</v>
      </c>
      <c r="B411" s="15">
        <f t="shared" ref="B411:B474" si="14">B410+1</f>
        <v>67194</v>
      </c>
      <c r="C411" s="16">
        <v>43465</v>
      </c>
      <c r="D411" s="17">
        <v>2495.83</v>
      </c>
      <c r="E411" s="17">
        <v>399.33</v>
      </c>
      <c r="F411" s="17">
        <v>2096.5</v>
      </c>
      <c r="G411" s="15" t="s">
        <v>218</v>
      </c>
      <c r="H411" s="18">
        <v>6</v>
      </c>
      <c r="I411" s="10">
        <f t="shared" si="13"/>
        <v>0</v>
      </c>
    </row>
    <row r="412" spans="1:9" hidden="1" x14ac:dyDescent="0.3">
      <c r="A412" s="15" t="s">
        <v>234</v>
      </c>
      <c r="B412" s="15">
        <f t="shared" si="14"/>
        <v>67195</v>
      </c>
      <c r="C412" s="16">
        <v>43465</v>
      </c>
      <c r="D412" s="17">
        <v>3620.83</v>
      </c>
      <c r="E412" s="17">
        <v>724.17</v>
      </c>
      <c r="F412" s="17">
        <v>2896.66</v>
      </c>
      <c r="G412" s="15" t="s">
        <v>218</v>
      </c>
      <c r="H412" s="18">
        <v>1</v>
      </c>
      <c r="I412" s="10">
        <f t="shared" si="13"/>
        <v>0</v>
      </c>
    </row>
    <row r="413" spans="1:9" hidden="1" x14ac:dyDescent="0.3">
      <c r="A413" s="15" t="s">
        <v>235</v>
      </c>
      <c r="B413" s="15">
        <f t="shared" si="14"/>
        <v>67196</v>
      </c>
      <c r="C413" s="16">
        <v>43465</v>
      </c>
      <c r="D413" s="17">
        <v>6058.33</v>
      </c>
      <c r="E413" s="17">
        <v>1635.75</v>
      </c>
      <c r="F413" s="17">
        <v>4422.58</v>
      </c>
      <c r="G413" s="15" t="s">
        <v>218</v>
      </c>
      <c r="H413" s="18">
        <v>5</v>
      </c>
      <c r="I413" s="10">
        <f t="shared" si="13"/>
        <v>0</v>
      </c>
    </row>
    <row r="414" spans="1:9" hidden="1" x14ac:dyDescent="0.3">
      <c r="A414" s="15" t="s">
        <v>236</v>
      </c>
      <c r="B414" s="15">
        <f t="shared" si="14"/>
        <v>67197</v>
      </c>
      <c r="C414" s="16">
        <v>43465</v>
      </c>
      <c r="D414" s="17">
        <v>3245.83</v>
      </c>
      <c r="E414" s="17">
        <v>714.08</v>
      </c>
      <c r="F414" s="17">
        <v>2531.75</v>
      </c>
      <c r="G414" s="15" t="s">
        <v>218</v>
      </c>
      <c r="H414" s="18">
        <v>6</v>
      </c>
      <c r="I414" s="10">
        <f t="shared" si="13"/>
        <v>0</v>
      </c>
    </row>
    <row r="415" spans="1:9" hidden="1" x14ac:dyDescent="0.3">
      <c r="A415" s="15" t="s">
        <v>237</v>
      </c>
      <c r="B415" s="15">
        <f t="shared" si="14"/>
        <v>67198</v>
      </c>
      <c r="C415" s="16">
        <v>43465</v>
      </c>
      <c r="D415" s="17">
        <v>7370.83</v>
      </c>
      <c r="E415" s="17">
        <v>2358.67</v>
      </c>
      <c r="F415" s="17">
        <v>5012.16</v>
      </c>
      <c r="G415" s="15" t="s">
        <v>218</v>
      </c>
      <c r="H415" s="18">
        <v>3</v>
      </c>
      <c r="I415" s="10">
        <f t="shared" si="13"/>
        <v>0</v>
      </c>
    </row>
    <row r="416" spans="1:9" hidden="1" x14ac:dyDescent="0.3">
      <c r="A416" s="15" t="s">
        <v>238</v>
      </c>
      <c r="B416" s="15">
        <f t="shared" si="14"/>
        <v>67199</v>
      </c>
      <c r="C416" s="16">
        <v>43465</v>
      </c>
      <c r="D416" s="17">
        <v>5683.33</v>
      </c>
      <c r="E416" s="17">
        <v>1420.83</v>
      </c>
      <c r="F416" s="17">
        <v>4262.5</v>
      </c>
      <c r="G416" s="15" t="s">
        <v>218</v>
      </c>
      <c r="H416" s="18">
        <v>3</v>
      </c>
      <c r="I416" s="10">
        <f t="shared" si="13"/>
        <v>0</v>
      </c>
    </row>
    <row r="417" spans="1:9" hidden="1" x14ac:dyDescent="0.3">
      <c r="A417" s="15" t="s">
        <v>239</v>
      </c>
      <c r="B417" s="15">
        <f t="shared" si="14"/>
        <v>67200</v>
      </c>
      <c r="C417" s="16">
        <v>43465</v>
      </c>
      <c r="D417" s="17">
        <v>6245.83</v>
      </c>
      <c r="E417" s="17">
        <v>1748.83</v>
      </c>
      <c r="F417" s="17">
        <v>4497</v>
      </c>
      <c r="G417" s="15" t="s">
        <v>218</v>
      </c>
      <c r="H417" s="18">
        <v>5</v>
      </c>
      <c r="I417" s="10">
        <f t="shared" si="13"/>
        <v>0</v>
      </c>
    </row>
    <row r="418" spans="1:9" hidden="1" x14ac:dyDescent="0.3">
      <c r="A418" s="15" t="s">
        <v>240</v>
      </c>
      <c r="B418" s="15">
        <f t="shared" si="14"/>
        <v>67201</v>
      </c>
      <c r="C418" s="16">
        <v>43465</v>
      </c>
      <c r="D418" s="17">
        <v>3433.33</v>
      </c>
      <c r="E418" s="17">
        <v>858.33</v>
      </c>
      <c r="F418" s="17">
        <v>2575</v>
      </c>
      <c r="G418" s="15" t="s">
        <v>218</v>
      </c>
      <c r="H418" s="18">
        <v>1</v>
      </c>
      <c r="I418" s="10">
        <f t="shared" si="13"/>
        <v>0</v>
      </c>
    </row>
    <row r="419" spans="1:9" hidden="1" x14ac:dyDescent="0.3">
      <c r="A419" s="15" t="s">
        <v>241</v>
      </c>
      <c r="B419" s="15">
        <f t="shared" si="14"/>
        <v>67202</v>
      </c>
      <c r="C419" s="16">
        <v>43465</v>
      </c>
      <c r="D419" s="17">
        <v>5120.83</v>
      </c>
      <c r="E419" s="17">
        <v>1177.79</v>
      </c>
      <c r="F419" s="17">
        <v>3943.04</v>
      </c>
      <c r="G419" s="15" t="s">
        <v>218</v>
      </c>
      <c r="H419" s="18">
        <v>4</v>
      </c>
      <c r="I419" s="10">
        <f t="shared" si="13"/>
        <v>0</v>
      </c>
    </row>
    <row r="420" spans="1:9" hidden="1" x14ac:dyDescent="0.3">
      <c r="A420" s="15" t="s">
        <v>242</v>
      </c>
      <c r="B420" s="15">
        <f t="shared" si="14"/>
        <v>67203</v>
      </c>
      <c r="C420" s="16">
        <v>43465</v>
      </c>
      <c r="D420" s="17">
        <v>5120.83</v>
      </c>
      <c r="E420" s="17">
        <v>1382.63</v>
      </c>
      <c r="F420" s="17">
        <v>3738.2</v>
      </c>
      <c r="G420" s="15" t="s">
        <v>218</v>
      </c>
      <c r="H420" s="18">
        <v>6</v>
      </c>
      <c r="I420" s="10">
        <f t="shared" si="13"/>
        <v>0</v>
      </c>
    </row>
    <row r="421" spans="1:9" hidden="1" x14ac:dyDescent="0.3">
      <c r="A421" s="15" t="s">
        <v>243</v>
      </c>
      <c r="B421" s="15">
        <f t="shared" si="14"/>
        <v>67204</v>
      </c>
      <c r="C421" s="16">
        <v>43465</v>
      </c>
      <c r="D421" s="17">
        <v>4558.33</v>
      </c>
      <c r="E421" s="17">
        <v>1139.58</v>
      </c>
      <c r="F421" s="17">
        <v>3418.75</v>
      </c>
      <c r="G421" s="15" t="s">
        <v>218</v>
      </c>
      <c r="H421" s="18">
        <v>6</v>
      </c>
      <c r="I421" s="10">
        <f t="shared" si="13"/>
        <v>0</v>
      </c>
    </row>
    <row r="422" spans="1:9" hidden="1" x14ac:dyDescent="0.3">
      <c r="A422" s="15" t="s">
        <v>244</v>
      </c>
      <c r="B422" s="15">
        <f t="shared" si="14"/>
        <v>67205</v>
      </c>
      <c r="C422" s="16">
        <v>43465</v>
      </c>
      <c r="D422" s="17">
        <v>5870.83</v>
      </c>
      <c r="E422" s="17">
        <v>1467.71</v>
      </c>
      <c r="F422" s="17">
        <v>4403.12</v>
      </c>
      <c r="G422" s="15" t="s">
        <v>218</v>
      </c>
      <c r="H422" s="18">
        <v>5</v>
      </c>
      <c r="I422" s="10">
        <f t="shared" si="13"/>
        <v>0</v>
      </c>
    </row>
    <row r="423" spans="1:9" hidden="1" x14ac:dyDescent="0.3">
      <c r="A423" s="15" t="s">
        <v>245</v>
      </c>
      <c r="B423" s="15">
        <f t="shared" si="14"/>
        <v>67206</v>
      </c>
      <c r="C423" s="16">
        <v>43465</v>
      </c>
      <c r="D423" s="17">
        <v>6995.83</v>
      </c>
      <c r="E423" s="17">
        <v>2238.67</v>
      </c>
      <c r="F423" s="17">
        <v>4757.16</v>
      </c>
      <c r="G423" s="15" t="s">
        <v>218</v>
      </c>
      <c r="H423" s="18">
        <v>5</v>
      </c>
      <c r="I423" s="10">
        <f t="shared" si="13"/>
        <v>0</v>
      </c>
    </row>
    <row r="424" spans="1:9" hidden="1" x14ac:dyDescent="0.3">
      <c r="A424" s="15" t="s">
        <v>246</v>
      </c>
      <c r="B424" s="15">
        <f t="shared" si="14"/>
        <v>67207</v>
      </c>
      <c r="C424" s="16">
        <v>43465</v>
      </c>
      <c r="D424" s="17">
        <v>3058.33</v>
      </c>
      <c r="E424" s="17">
        <v>642.25</v>
      </c>
      <c r="F424" s="17">
        <v>2416.08</v>
      </c>
      <c r="G424" s="15" t="s">
        <v>218</v>
      </c>
      <c r="H424" s="18">
        <v>6</v>
      </c>
      <c r="I424" s="10">
        <f t="shared" si="13"/>
        <v>0</v>
      </c>
    </row>
    <row r="425" spans="1:9" hidden="1" x14ac:dyDescent="0.3">
      <c r="A425" s="15" t="s">
        <v>247</v>
      </c>
      <c r="B425" s="15">
        <f t="shared" si="14"/>
        <v>67208</v>
      </c>
      <c r="C425" s="16">
        <v>43465</v>
      </c>
      <c r="D425" s="17">
        <v>2495.83</v>
      </c>
      <c r="E425" s="17">
        <v>349.42</v>
      </c>
      <c r="F425" s="17">
        <v>2146.41</v>
      </c>
      <c r="G425" s="15" t="s">
        <v>218</v>
      </c>
      <c r="H425" s="18">
        <v>6</v>
      </c>
      <c r="I425" s="10">
        <f t="shared" si="13"/>
        <v>0</v>
      </c>
    </row>
    <row r="426" spans="1:9" hidden="1" x14ac:dyDescent="0.3">
      <c r="A426" s="15" t="s">
        <v>248</v>
      </c>
      <c r="B426" s="15">
        <f t="shared" si="14"/>
        <v>67209</v>
      </c>
      <c r="C426" s="16">
        <v>43465</v>
      </c>
      <c r="D426" s="17">
        <v>4370.83</v>
      </c>
      <c r="E426" s="17">
        <v>1049</v>
      </c>
      <c r="F426" s="17">
        <v>3321.83</v>
      </c>
      <c r="G426" s="15" t="s">
        <v>218</v>
      </c>
      <c r="H426" s="18">
        <v>5</v>
      </c>
      <c r="I426" s="10">
        <f t="shared" si="13"/>
        <v>0</v>
      </c>
    </row>
    <row r="427" spans="1:9" hidden="1" x14ac:dyDescent="0.3">
      <c r="A427" s="15" t="s">
        <v>249</v>
      </c>
      <c r="B427" s="15">
        <f t="shared" si="14"/>
        <v>67210</v>
      </c>
      <c r="C427" s="16">
        <v>43465</v>
      </c>
      <c r="D427" s="17">
        <v>6620.83</v>
      </c>
      <c r="E427" s="17">
        <v>2118.67</v>
      </c>
      <c r="F427" s="17">
        <v>4502.16</v>
      </c>
      <c r="G427" s="15" t="s">
        <v>218</v>
      </c>
      <c r="H427" s="18">
        <v>3</v>
      </c>
      <c r="I427" s="10">
        <f t="shared" si="13"/>
        <v>0</v>
      </c>
    </row>
    <row r="428" spans="1:9" hidden="1" x14ac:dyDescent="0.3">
      <c r="A428" s="15" t="s">
        <v>250</v>
      </c>
      <c r="B428" s="15">
        <f t="shared" si="14"/>
        <v>67211</v>
      </c>
      <c r="C428" s="16">
        <v>43465</v>
      </c>
      <c r="D428" s="17">
        <v>4933.33</v>
      </c>
      <c r="E428" s="17">
        <v>1184</v>
      </c>
      <c r="F428" s="17">
        <v>3749.33</v>
      </c>
      <c r="G428" s="15" t="s">
        <v>218</v>
      </c>
      <c r="H428" s="18">
        <v>4</v>
      </c>
      <c r="I428" s="10">
        <f t="shared" si="13"/>
        <v>0</v>
      </c>
    </row>
    <row r="429" spans="1:9" hidden="1" x14ac:dyDescent="0.3">
      <c r="A429" s="15" t="s">
        <v>251</v>
      </c>
      <c r="B429" s="15">
        <f t="shared" si="14"/>
        <v>67212</v>
      </c>
      <c r="C429" s="16">
        <v>43465</v>
      </c>
      <c r="D429" s="17">
        <v>2495.83</v>
      </c>
      <c r="E429" s="17">
        <v>224.63</v>
      </c>
      <c r="F429" s="17">
        <v>2271.1999999999998</v>
      </c>
      <c r="G429" s="15" t="s">
        <v>218</v>
      </c>
      <c r="H429" s="18">
        <v>6</v>
      </c>
      <c r="I429" s="10">
        <f t="shared" si="13"/>
        <v>0</v>
      </c>
    </row>
    <row r="430" spans="1:9" hidden="1" x14ac:dyDescent="0.3">
      <c r="A430" s="15" t="s">
        <v>252</v>
      </c>
      <c r="B430" s="15">
        <f t="shared" si="14"/>
        <v>67213</v>
      </c>
      <c r="C430" s="16">
        <v>43465</v>
      </c>
      <c r="D430" s="17">
        <v>5120.83</v>
      </c>
      <c r="E430" s="17">
        <v>1382.63</v>
      </c>
      <c r="F430" s="17">
        <v>3738.2</v>
      </c>
      <c r="G430" s="15" t="s">
        <v>218</v>
      </c>
      <c r="H430" s="18">
        <v>2</v>
      </c>
      <c r="I430" s="10">
        <f t="shared" si="13"/>
        <v>0</v>
      </c>
    </row>
    <row r="431" spans="1:9" hidden="1" x14ac:dyDescent="0.3">
      <c r="A431" s="15" t="s">
        <v>253</v>
      </c>
      <c r="B431" s="15">
        <f t="shared" si="14"/>
        <v>67214</v>
      </c>
      <c r="C431" s="16">
        <v>43465</v>
      </c>
      <c r="D431" s="17">
        <v>4370.83</v>
      </c>
      <c r="E431" s="17">
        <v>1005.29</v>
      </c>
      <c r="F431" s="17">
        <v>3365.54</v>
      </c>
      <c r="G431" s="15" t="s">
        <v>218</v>
      </c>
      <c r="H431" s="18">
        <v>4</v>
      </c>
      <c r="I431" s="10">
        <f t="shared" si="13"/>
        <v>0</v>
      </c>
    </row>
    <row r="432" spans="1:9" hidden="1" x14ac:dyDescent="0.3">
      <c r="A432" s="15" t="s">
        <v>254</v>
      </c>
      <c r="B432" s="15">
        <f t="shared" si="14"/>
        <v>67215</v>
      </c>
      <c r="C432" s="16">
        <v>43465</v>
      </c>
      <c r="D432" s="17">
        <v>3433.33</v>
      </c>
      <c r="E432" s="17">
        <v>858.33</v>
      </c>
      <c r="F432" s="17">
        <v>2575</v>
      </c>
      <c r="G432" s="15" t="s">
        <v>218</v>
      </c>
      <c r="H432" s="18">
        <v>2</v>
      </c>
      <c r="I432" s="10">
        <f t="shared" si="13"/>
        <v>0</v>
      </c>
    </row>
    <row r="433" spans="1:9" hidden="1" x14ac:dyDescent="0.3">
      <c r="A433" s="15" t="s">
        <v>255</v>
      </c>
      <c r="B433" s="15">
        <f t="shared" si="14"/>
        <v>67216</v>
      </c>
      <c r="C433" s="16">
        <v>43465</v>
      </c>
      <c r="D433" s="17">
        <v>6245.83</v>
      </c>
      <c r="E433" s="17">
        <v>1936.21</v>
      </c>
      <c r="F433" s="17">
        <v>4309.62</v>
      </c>
      <c r="G433" s="15" t="s">
        <v>218</v>
      </c>
      <c r="H433" s="18">
        <v>5</v>
      </c>
      <c r="I433" s="10">
        <f t="shared" si="13"/>
        <v>0</v>
      </c>
    </row>
    <row r="434" spans="1:9" hidden="1" x14ac:dyDescent="0.3">
      <c r="A434" s="15" t="s">
        <v>256</v>
      </c>
      <c r="B434" s="15">
        <f t="shared" si="14"/>
        <v>67217</v>
      </c>
      <c r="C434" s="16">
        <v>43465</v>
      </c>
      <c r="D434" s="17">
        <v>4558.33</v>
      </c>
      <c r="E434" s="17">
        <v>1048.42</v>
      </c>
      <c r="F434" s="17">
        <v>3509.91</v>
      </c>
      <c r="G434" s="15" t="s">
        <v>218</v>
      </c>
      <c r="H434" s="18">
        <v>6</v>
      </c>
      <c r="I434" s="10">
        <f t="shared" si="13"/>
        <v>0</v>
      </c>
    </row>
    <row r="435" spans="1:9" hidden="1" x14ac:dyDescent="0.3">
      <c r="A435" s="15" t="s">
        <v>257</v>
      </c>
      <c r="B435" s="15">
        <f t="shared" si="14"/>
        <v>67218</v>
      </c>
      <c r="C435" s="16">
        <v>43465</v>
      </c>
      <c r="D435" s="17">
        <v>3058.33</v>
      </c>
      <c r="E435" s="17">
        <v>550.5</v>
      </c>
      <c r="F435" s="17">
        <v>2507.83</v>
      </c>
      <c r="G435" s="15" t="s">
        <v>218</v>
      </c>
      <c r="H435" s="18">
        <v>6</v>
      </c>
      <c r="I435" s="10">
        <f t="shared" si="13"/>
        <v>0</v>
      </c>
    </row>
    <row r="436" spans="1:9" hidden="1" x14ac:dyDescent="0.3">
      <c r="A436" s="15" t="s">
        <v>258</v>
      </c>
      <c r="B436" s="15">
        <f t="shared" si="14"/>
        <v>67219</v>
      </c>
      <c r="C436" s="16">
        <v>43465</v>
      </c>
      <c r="D436" s="17">
        <v>4370.83</v>
      </c>
      <c r="E436" s="17">
        <v>1267.54</v>
      </c>
      <c r="F436" s="17">
        <v>3103.29</v>
      </c>
      <c r="G436" s="15" t="s">
        <v>218</v>
      </c>
      <c r="H436" s="18">
        <v>4</v>
      </c>
      <c r="I436" s="10">
        <f t="shared" si="13"/>
        <v>0</v>
      </c>
    </row>
    <row r="437" spans="1:9" hidden="1" x14ac:dyDescent="0.3">
      <c r="A437" s="15" t="s">
        <v>259</v>
      </c>
      <c r="B437" s="15">
        <f t="shared" si="14"/>
        <v>67220</v>
      </c>
      <c r="C437" s="16">
        <v>43465</v>
      </c>
      <c r="D437" s="17">
        <v>4183.33</v>
      </c>
      <c r="E437" s="17">
        <v>1213.17</v>
      </c>
      <c r="F437" s="17">
        <v>2970.16</v>
      </c>
      <c r="G437" s="15" t="s">
        <v>218</v>
      </c>
      <c r="H437" s="18">
        <v>3</v>
      </c>
      <c r="I437" s="10">
        <f t="shared" si="13"/>
        <v>0</v>
      </c>
    </row>
    <row r="438" spans="1:9" hidden="1" x14ac:dyDescent="0.3">
      <c r="A438" s="15" t="s">
        <v>260</v>
      </c>
      <c r="B438" s="15">
        <f t="shared" si="14"/>
        <v>67221</v>
      </c>
      <c r="C438" s="16">
        <v>43465</v>
      </c>
      <c r="D438" s="17">
        <v>3620.83</v>
      </c>
      <c r="E438" s="17">
        <v>687.96</v>
      </c>
      <c r="F438" s="17">
        <v>2932.87</v>
      </c>
      <c r="G438" s="15" t="s">
        <v>218</v>
      </c>
      <c r="H438" s="18">
        <v>3</v>
      </c>
      <c r="I438" s="10">
        <f t="shared" si="13"/>
        <v>0</v>
      </c>
    </row>
    <row r="439" spans="1:9" hidden="1" x14ac:dyDescent="0.3">
      <c r="A439" s="15" t="s">
        <v>416</v>
      </c>
      <c r="B439" s="15">
        <f t="shared" si="14"/>
        <v>67222</v>
      </c>
      <c r="C439" s="16">
        <v>43465</v>
      </c>
      <c r="D439" s="17">
        <v>2308.33</v>
      </c>
      <c r="E439" s="17">
        <v>277</v>
      </c>
      <c r="F439" s="17">
        <v>2031.33</v>
      </c>
      <c r="G439" s="15" t="s">
        <v>218</v>
      </c>
      <c r="H439" s="18">
        <v>6</v>
      </c>
      <c r="I439" s="10">
        <f t="shared" si="13"/>
        <v>0</v>
      </c>
    </row>
    <row r="440" spans="1:9" hidden="1" x14ac:dyDescent="0.3">
      <c r="A440" s="15" t="s">
        <v>261</v>
      </c>
      <c r="B440" s="15">
        <f t="shared" si="14"/>
        <v>67223</v>
      </c>
      <c r="C440" s="16">
        <v>43465</v>
      </c>
      <c r="D440" s="17">
        <v>6808.33</v>
      </c>
      <c r="E440" s="17">
        <v>1906.33</v>
      </c>
      <c r="F440" s="17">
        <v>4902</v>
      </c>
      <c r="G440" s="15" t="s">
        <v>218</v>
      </c>
      <c r="H440" s="18">
        <v>5</v>
      </c>
      <c r="I440" s="10">
        <f t="shared" si="13"/>
        <v>0</v>
      </c>
    </row>
    <row r="441" spans="1:9" hidden="1" x14ac:dyDescent="0.3">
      <c r="A441" s="15" t="s">
        <v>262</v>
      </c>
      <c r="B441" s="15">
        <f t="shared" si="14"/>
        <v>67224</v>
      </c>
      <c r="C441" s="16">
        <v>43465</v>
      </c>
      <c r="D441" s="17">
        <v>6808.33</v>
      </c>
      <c r="E441" s="17">
        <v>2178.67</v>
      </c>
      <c r="F441" s="17">
        <v>4629.66</v>
      </c>
      <c r="G441" s="15" t="s">
        <v>218</v>
      </c>
      <c r="H441" s="18">
        <v>6</v>
      </c>
      <c r="I441" s="10">
        <f t="shared" si="13"/>
        <v>0</v>
      </c>
    </row>
    <row r="442" spans="1:9" hidden="1" x14ac:dyDescent="0.3">
      <c r="A442" s="15" t="s">
        <v>263</v>
      </c>
      <c r="B442" s="15">
        <f t="shared" si="14"/>
        <v>67225</v>
      </c>
      <c r="C442" s="16">
        <v>43465</v>
      </c>
      <c r="D442" s="17">
        <v>2870.83</v>
      </c>
      <c r="E442" s="17">
        <v>516.75</v>
      </c>
      <c r="F442" s="17">
        <v>2354.08</v>
      </c>
      <c r="G442" s="15" t="s">
        <v>218</v>
      </c>
      <c r="H442" s="18">
        <v>6</v>
      </c>
      <c r="I442" s="10">
        <f t="shared" si="13"/>
        <v>0</v>
      </c>
    </row>
    <row r="443" spans="1:9" hidden="1" x14ac:dyDescent="0.3">
      <c r="A443" s="15" t="s">
        <v>264</v>
      </c>
      <c r="B443" s="15">
        <f t="shared" si="14"/>
        <v>67226</v>
      </c>
      <c r="C443" s="16">
        <v>43465</v>
      </c>
      <c r="D443" s="17">
        <v>4370.83</v>
      </c>
      <c r="E443" s="17">
        <v>1136.42</v>
      </c>
      <c r="F443" s="17">
        <v>3234.41</v>
      </c>
      <c r="G443" s="15" t="s">
        <v>218</v>
      </c>
      <c r="H443" s="18">
        <v>2</v>
      </c>
      <c r="I443" s="10">
        <f t="shared" si="13"/>
        <v>0</v>
      </c>
    </row>
    <row r="444" spans="1:9" hidden="1" x14ac:dyDescent="0.3">
      <c r="A444" s="15" t="s">
        <v>417</v>
      </c>
      <c r="B444" s="15">
        <f t="shared" si="14"/>
        <v>67227</v>
      </c>
      <c r="C444" s="16">
        <v>43465</v>
      </c>
      <c r="D444" s="17">
        <v>2308.33</v>
      </c>
      <c r="E444" s="17">
        <v>253.92</v>
      </c>
      <c r="F444" s="17">
        <v>2054.41</v>
      </c>
      <c r="G444" s="15" t="s">
        <v>218</v>
      </c>
      <c r="H444" s="18">
        <v>6</v>
      </c>
      <c r="I444" s="10">
        <f t="shared" si="13"/>
        <v>0</v>
      </c>
    </row>
    <row r="445" spans="1:9" hidden="1" x14ac:dyDescent="0.3">
      <c r="A445" s="15" t="s">
        <v>414</v>
      </c>
      <c r="B445" s="15">
        <f t="shared" si="14"/>
        <v>67228</v>
      </c>
      <c r="C445" s="16">
        <v>43465</v>
      </c>
      <c r="D445" s="17">
        <v>2308.33</v>
      </c>
      <c r="E445" s="17">
        <v>207.75</v>
      </c>
      <c r="F445" s="17">
        <v>2100.58</v>
      </c>
      <c r="G445" s="15" t="s">
        <v>218</v>
      </c>
      <c r="H445" s="18">
        <v>6</v>
      </c>
      <c r="I445" s="10">
        <f t="shared" si="13"/>
        <v>0</v>
      </c>
    </row>
    <row r="446" spans="1:9" hidden="1" x14ac:dyDescent="0.3">
      <c r="A446" s="15" t="s">
        <v>265</v>
      </c>
      <c r="B446" s="15">
        <f t="shared" si="14"/>
        <v>67229</v>
      </c>
      <c r="C446" s="16">
        <v>43465</v>
      </c>
      <c r="D446" s="17">
        <v>7370.83</v>
      </c>
      <c r="E446" s="17">
        <v>2211.25</v>
      </c>
      <c r="F446" s="17">
        <v>5159.58</v>
      </c>
      <c r="G446" s="15" t="s">
        <v>218</v>
      </c>
      <c r="H446" s="18">
        <v>6</v>
      </c>
      <c r="I446" s="10">
        <f t="shared" si="13"/>
        <v>0</v>
      </c>
    </row>
    <row r="447" spans="1:9" hidden="1" x14ac:dyDescent="0.3">
      <c r="A447" s="15" t="s">
        <v>266</v>
      </c>
      <c r="B447" s="15">
        <f t="shared" si="14"/>
        <v>67230</v>
      </c>
      <c r="C447" s="16">
        <v>43465</v>
      </c>
      <c r="D447" s="17">
        <v>12018.75</v>
      </c>
      <c r="E447" s="17">
        <v>4326.75</v>
      </c>
      <c r="F447" s="17">
        <v>7692</v>
      </c>
      <c r="G447" s="15" t="s">
        <v>218</v>
      </c>
      <c r="H447" s="18">
        <v>1</v>
      </c>
      <c r="I447" s="10">
        <f t="shared" si="13"/>
        <v>0</v>
      </c>
    </row>
    <row r="448" spans="1:9" hidden="1" x14ac:dyDescent="0.3">
      <c r="A448" s="15" t="s">
        <v>267</v>
      </c>
      <c r="B448" s="15">
        <f t="shared" si="14"/>
        <v>67231</v>
      </c>
      <c r="C448" s="16">
        <v>43465</v>
      </c>
      <c r="D448" s="17">
        <v>5870.83</v>
      </c>
      <c r="E448" s="17">
        <v>1585.13</v>
      </c>
      <c r="F448" s="17">
        <v>4285.7</v>
      </c>
      <c r="G448" s="15" t="s">
        <v>218</v>
      </c>
      <c r="H448" s="18">
        <v>3</v>
      </c>
      <c r="I448" s="10">
        <f t="shared" si="13"/>
        <v>0</v>
      </c>
    </row>
    <row r="449" spans="1:9" hidden="1" x14ac:dyDescent="0.3">
      <c r="A449" s="15" t="s">
        <v>268</v>
      </c>
      <c r="B449" s="15">
        <f t="shared" si="14"/>
        <v>67232</v>
      </c>
      <c r="C449" s="16">
        <v>43465</v>
      </c>
      <c r="D449" s="17">
        <v>6995.83</v>
      </c>
      <c r="E449" s="17">
        <v>1888.88</v>
      </c>
      <c r="F449" s="17">
        <v>5106.95</v>
      </c>
      <c r="G449" s="15" t="s">
        <v>218</v>
      </c>
      <c r="H449" s="18">
        <v>3</v>
      </c>
      <c r="I449" s="10">
        <f t="shared" si="13"/>
        <v>0</v>
      </c>
    </row>
    <row r="450" spans="1:9" hidden="1" x14ac:dyDescent="0.3">
      <c r="A450" s="15" t="s">
        <v>269</v>
      </c>
      <c r="B450" s="15">
        <f t="shared" si="14"/>
        <v>67233</v>
      </c>
      <c r="C450" s="16">
        <v>43465</v>
      </c>
      <c r="D450" s="17">
        <v>6995.83</v>
      </c>
      <c r="E450" s="17">
        <v>2168.71</v>
      </c>
      <c r="F450" s="17">
        <v>4827.12</v>
      </c>
      <c r="G450" s="15" t="s">
        <v>218</v>
      </c>
      <c r="H450" s="18">
        <v>4</v>
      </c>
      <c r="I450" s="10">
        <f t="shared" si="13"/>
        <v>0</v>
      </c>
    </row>
    <row r="451" spans="1:9" hidden="1" x14ac:dyDescent="0.3">
      <c r="A451" s="15" t="s">
        <v>270</v>
      </c>
      <c r="B451" s="15">
        <f t="shared" si="14"/>
        <v>67234</v>
      </c>
      <c r="C451" s="16">
        <v>43465</v>
      </c>
      <c r="D451" s="17">
        <v>3808.33</v>
      </c>
      <c r="E451" s="17">
        <v>952.08</v>
      </c>
      <c r="F451" s="17">
        <v>2856.25</v>
      </c>
      <c r="G451" s="15" t="s">
        <v>218</v>
      </c>
      <c r="H451" s="18">
        <v>2</v>
      </c>
      <c r="I451" s="10">
        <f t="shared" ref="I451:I514" si="15">IF(B452-B451&lt;&gt;1,(B452-B451)-1,0)</f>
        <v>0</v>
      </c>
    </row>
    <row r="452" spans="1:9" hidden="1" x14ac:dyDescent="0.3">
      <c r="A452" s="15" t="s">
        <v>271</v>
      </c>
      <c r="B452" s="15">
        <f t="shared" si="14"/>
        <v>67235</v>
      </c>
      <c r="C452" s="16">
        <v>43465</v>
      </c>
      <c r="D452" s="17">
        <v>4370.83</v>
      </c>
      <c r="E452" s="17">
        <v>1049</v>
      </c>
      <c r="F452" s="17">
        <v>3321.83</v>
      </c>
      <c r="G452" s="15" t="s">
        <v>218</v>
      </c>
      <c r="H452" s="18">
        <v>6</v>
      </c>
      <c r="I452" s="10">
        <f t="shared" si="15"/>
        <v>0</v>
      </c>
    </row>
    <row r="453" spans="1:9" hidden="1" x14ac:dyDescent="0.3">
      <c r="A453" s="15" t="s">
        <v>272</v>
      </c>
      <c r="B453" s="15">
        <f t="shared" si="14"/>
        <v>67236</v>
      </c>
      <c r="C453" s="16">
        <v>43465</v>
      </c>
      <c r="D453" s="17">
        <v>6808.33</v>
      </c>
      <c r="E453" s="17">
        <v>1838.25</v>
      </c>
      <c r="F453" s="17">
        <v>4970.08</v>
      </c>
      <c r="G453" s="15" t="s">
        <v>218</v>
      </c>
      <c r="H453" s="18">
        <v>2</v>
      </c>
      <c r="I453" s="10">
        <f t="shared" si="15"/>
        <v>0</v>
      </c>
    </row>
    <row r="454" spans="1:9" hidden="1" x14ac:dyDescent="0.3">
      <c r="A454" s="15" t="s">
        <v>273</v>
      </c>
      <c r="B454" s="15">
        <f t="shared" si="14"/>
        <v>67237</v>
      </c>
      <c r="C454" s="16">
        <v>43465</v>
      </c>
      <c r="D454" s="17">
        <v>3433.33</v>
      </c>
      <c r="E454" s="17">
        <v>858.33</v>
      </c>
      <c r="F454" s="17">
        <v>2575</v>
      </c>
      <c r="G454" s="15" t="s">
        <v>218</v>
      </c>
      <c r="H454" s="18">
        <v>4</v>
      </c>
      <c r="I454" s="10">
        <f t="shared" si="15"/>
        <v>0</v>
      </c>
    </row>
    <row r="455" spans="1:9" hidden="1" x14ac:dyDescent="0.3">
      <c r="A455" s="15" t="s">
        <v>274</v>
      </c>
      <c r="B455" s="15">
        <f t="shared" si="14"/>
        <v>67238</v>
      </c>
      <c r="C455" s="16">
        <v>43465</v>
      </c>
      <c r="D455" s="17">
        <v>11883.75</v>
      </c>
      <c r="E455" s="17">
        <v>4159.3100000000004</v>
      </c>
      <c r="F455" s="17">
        <v>7724.44</v>
      </c>
      <c r="G455" s="15" t="s">
        <v>218</v>
      </c>
      <c r="H455" s="18">
        <v>1</v>
      </c>
      <c r="I455" s="10">
        <f t="shared" si="15"/>
        <v>0</v>
      </c>
    </row>
    <row r="456" spans="1:9" hidden="1" x14ac:dyDescent="0.3">
      <c r="A456" s="15" t="s">
        <v>275</v>
      </c>
      <c r="B456" s="15">
        <f t="shared" si="14"/>
        <v>67239</v>
      </c>
      <c r="C456" s="16">
        <v>43465</v>
      </c>
      <c r="D456" s="17">
        <v>3245.83</v>
      </c>
      <c r="E456" s="17">
        <v>681.63</v>
      </c>
      <c r="F456" s="17">
        <v>2564.1999999999998</v>
      </c>
      <c r="G456" s="15" t="s">
        <v>218</v>
      </c>
      <c r="H456" s="18">
        <v>6</v>
      </c>
      <c r="I456" s="10">
        <f t="shared" si="15"/>
        <v>0</v>
      </c>
    </row>
    <row r="457" spans="1:9" hidden="1" x14ac:dyDescent="0.3">
      <c r="A457" s="15" t="s">
        <v>276</v>
      </c>
      <c r="B457" s="15">
        <f t="shared" si="14"/>
        <v>67240</v>
      </c>
      <c r="C457" s="16">
        <v>43465</v>
      </c>
      <c r="D457" s="17">
        <v>2495.83</v>
      </c>
      <c r="E457" s="17">
        <v>249.58</v>
      </c>
      <c r="F457" s="17">
        <v>2246.25</v>
      </c>
      <c r="G457" s="15" t="s">
        <v>218</v>
      </c>
      <c r="H457" s="18">
        <v>6</v>
      </c>
      <c r="I457" s="10">
        <f t="shared" si="15"/>
        <v>0</v>
      </c>
    </row>
    <row r="458" spans="1:9" hidden="1" x14ac:dyDescent="0.3">
      <c r="A458" s="15" t="s">
        <v>277</v>
      </c>
      <c r="B458" s="15">
        <f t="shared" si="14"/>
        <v>67241</v>
      </c>
      <c r="C458" s="16">
        <v>43465</v>
      </c>
      <c r="D458" s="17">
        <v>5870.83</v>
      </c>
      <c r="E458" s="17">
        <v>1467.71</v>
      </c>
      <c r="F458" s="17">
        <v>4403.12</v>
      </c>
      <c r="G458" s="15" t="s">
        <v>218</v>
      </c>
      <c r="H458" s="18">
        <v>4</v>
      </c>
      <c r="I458" s="10">
        <f t="shared" si="15"/>
        <v>0</v>
      </c>
    </row>
    <row r="459" spans="1:9" hidden="1" x14ac:dyDescent="0.3">
      <c r="A459" s="15" t="s">
        <v>278</v>
      </c>
      <c r="B459" s="15">
        <f t="shared" si="14"/>
        <v>67242</v>
      </c>
      <c r="C459" s="16">
        <v>43465</v>
      </c>
      <c r="D459" s="17">
        <v>2495.83</v>
      </c>
      <c r="E459" s="17">
        <v>374.38</v>
      </c>
      <c r="F459" s="17">
        <v>2121.4499999999998</v>
      </c>
      <c r="G459" s="15" t="s">
        <v>218</v>
      </c>
      <c r="H459" s="18">
        <v>6</v>
      </c>
      <c r="I459" s="10">
        <f t="shared" si="15"/>
        <v>0</v>
      </c>
    </row>
    <row r="460" spans="1:9" hidden="1" x14ac:dyDescent="0.3">
      <c r="A460" s="15" t="s">
        <v>279</v>
      </c>
      <c r="B460" s="15">
        <f t="shared" si="14"/>
        <v>67243</v>
      </c>
      <c r="C460" s="16">
        <v>43465</v>
      </c>
      <c r="D460" s="17">
        <v>7183.33</v>
      </c>
      <c r="E460" s="17">
        <v>2298.67</v>
      </c>
      <c r="F460" s="17">
        <v>4884.66</v>
      </c>
      <c r="G460" s="15" t="s">
        <v>218</v>
      </c>
      <c r="H460" s="18">
        <v>5</v>
      </c>
      <c r="I460" s="10">
        <f t="shared" si="15"/>
        <v>0</v>
      </c>
    </row>
    <row r="461" spans="1:9" hidden="1" x14ac:dyDescent="0.3">
      <c r="A461" s="15" t="s">
        <v>280</v>
      </c>
      <c r="B461" s="15">
        <f t="shared" si="14"/>
        <v>67244</v>
      </c>
      <c r="C461" s="16">
        <v>43465</v>
      </c>
      <c r="D461" s="17">
        <v>7183.33</v>
      </c>
      <c r="E461" s="17">
        <v>2155</v>
      </c>
      <c r="F461" s="17">
        <v>5028.33</v>
      </c>
      <c r="G461" s="15" t="s">
        <v>218</v>
      </c>
      <c r="H461" s="18">
        <v>6</v>
      </c>
      <c r="I461" s="10">
        <f t="shared" si="15"/>
        <v>0</v>
      </c>
    </row>
    <row r="462" spans="1:9" hidden="1" x14ac:dyDescent="0.3">
      <c r="A462" s="15" t="s">
        <v>281</v>
      </c>
      <c r="B462" s="15">
        <f t="shared" si="14"/>
        <v>67245</v>
      </c>
      <c r="C462" s="16">
        <v>43465</v>
      </c>
      <c r="D462" s="17">
        <v>2683.33</v>
      </c>
      <c r="E462" s="17">
        <v>590.33000000000004</v>
      </c>
      <c r="F462" s="17">
        <v>2093</v>
      </c>
      <c r="G462" s="15" t="s">
        <v>218</v>
      </c>
      <c r="H462" s="18">
        <v>6</v>
      </c>
      <c r="I462" s="10">
        <f t="shared" si="15"/>
        <v>0</v>
      </c>
    </row>
    <row r="463" spans="1:9" hidden="1" x14ac:dyDescent="0.3">
      <c r="A463" s="15" t="s">
        <v>415</v>
      </c>
      <c r="B463" s="15">
        <f t="shared" si="14"/>
        <v>67246</v>
      </c>
      <c r="C463" s="16">
        <v>43465</v>
      </c>
      <c r="D463" s="17">
        <v>2308.33</v>
      </c>
      <c r="E463" s="17">
        <v>253.92</v>
      </c>
      <c r="F463" s="17">
        <v>2054.41</v>
      </c>
      <c r="G463" s="15" t="s">
        <v>218</v>
      </c>
      <c r="H463" s="18">
        <v>6</v>
      </c>
      <c r="I463" s="10">
        <f t="shared" si="15"/>
        <v>0</v>
      </c>
    </row>
    <row r="464" spans="1:9" hidden="1" x14ac:dyDescent="0.3">
      <c r="A464" s="15" t="s">
        <v>282</v>
      </c>
      <c r="B464" s="15">
        <f t="shared" si="14"/>
        <v>67247</v>
      </c>
      <c r="C464" s="16">
        <v>43465</v>
      </c>
      <c r="D464" s="17">
        <v>3058.33</v>
      </c>
      <c r="E464" s="17">
        <v>672.83</v>
      </c>
      <c r="F464" s="17">
        <v>2385.5</v>
      </c>
      <c r="G464" s="15" t="s">
        <v>218</v>
      </c>
      <c r="H464" s="18">
        <v>6</v>
      </c>
      <c r="I464" s="10">
        <f t="shared" si="15"/>
        <v>0</v>
      </c>
    </row>
    <row r="465" spans="1:9" hidden="1" x14ac:dyDescent="0.3">
      <c r="A465" s="15" t="s">
        <v>283</v>
      </c>
      <c r="B465" s="15">
        <f t="shared" si="14"/>
        <v>67248</v>
      </c>
      <c r="C465" s="16">
        <v>43465</v>
      </c>
      <c r="D465" s="17">
        <v>6620.83</v>
      </c>
      <c r="E465" s="17">
        <v>1920.04</v>
      </c>
      <c r="F465" s="17">
        <v>4700.79</v>
      </c>
      <c r="G465" s="15" t="s">
        <v>218</v>
      </c>
      <c r="H465" s="18">
        <v>2</v>
      </c>
      <c r="I465" s="10">
        <f t="shared" si="15"/>
        <v>0</v>
      </c>
    </row>
    <row r="466" spans="1:9" hidden="1" x14ac:dyDescent="0.3">
      <c r="A466" s="15" t="s">
        <v>284</v>
      </c>
      <c r="B466" s="15">
        <f t="shared" si="14"/>
        <v>67249</v>
      </c>
      <c r="C466" s="16">
        <v>43465</v>
      </c>
      <c r="D466" s="17">
        <v>7370.83</v>
      </c>
      <c r="E466" s="17">
        <v>2284.96</v>
      </c>
      <c r="F466" s="17">
        <v>5085.87</v>
      </c>
      <c r="G466" s="15" t="s">
        <v>218</v>
      </c>
      <c r="H466" s="18">
        <v>3</v>
      </c>
      <c r="I466" s="10">
        <f t="shared" si="15"/>
        <v>0</v>
      </c>
    </row>
    <row r="467" spans="1:9" hidden="1" x14ac:dyDescent="0.3">
      <c r="A467" s="15" t="s">
        <v>285</v>
      </c>
      <c r="B467" s="15">
        <f t="shared" si="14"/>
        <v>67250</v>
      </c>
      <c r="C467" s="16">
        <v>43465</v>
      </c>
      <c r="D467" s="17">
        <v>5870.83</v>
      </c>
      <c r="E467" s="17">
        <v>1702.54</v>
      </c>
      <c r="F467" s="17">
        <v>4168.29</v>
      </c>
      <c r="G467" s="15" t="s">
        <v>218</v>
      </c>
      <c r="H467" s="18">
        <v>2</v>
      </c>
      <c r="I467" s="10">
        <f t="shared" si="15"/>
        <v>0</v>
      </c>
    </row>
    <row r="468" spans="1:9" hidden="1" x14ac:dyDescent="0.3">
      <c r="A468" s="15" t="s">
        <v>286</v>
      </c>
      <c r="B468" s="15">
        <f t="shared" si="14"/>
        <v>67251</v>
      </c>
      <c r="C468" s="16">
        <v>43465</v>
      </c>
      <c r="D468" s="17">
        <v>3995.83</v>
      </c>
      <c r="E468" s="17">
        <v>759.21</v>
      </c>
      <c r="F468" s="17">
        <v>3236.62</v>
      </c>
      <c r="G468" s="15" t="s">
        <v>218</v>
      </c>
      <c r="H468" s="18">
        <v>5</v>
      </c>
      <c r="I468" s="10">
        <f t="shared" si="15"/>
        <v>0</v>
      </c>
    </row>
    <row r="469" spans="1:9" hidden="1" x14ac:dyDescent="0.3">
      <c r="A469" s="15" t="s">
        <v>287</v>
      </c>
      <c r="B469" s="15">
        <f t="shared" si="14"/>
        <v>67252</v>
      </c>
      <c r="C469" s="16">
        <v>43465</v>
      </c>
      <c r="D469" s="17">
        <v>5495.83</v>
      </c>
      <c r="E469" s="17">
        <v>1593.79</v>
      </c>
      <c r="F469" s="17">
        <v>3902.04</v>
      </c>
      <c r="G469" s="15" t="s">
        <v>218</v>
      </c>
      <c r="H469" s="18">
        <v>3</v>
      </c>
      <c r="I469" s="10">
        <f t="shared" si="15"/>
        <v>0</v>
      </c>
    </row>
    <row r="470" spans="1:9" hidden="1" x14ac:dyDescent="0.3">
      <c r="A470" s="15" t="s">
        <v>288</v>
      </c>
      <c r="B470" s="15">
        <f t="shared" si="14"/>
        <v>67253</v>
      </c>
      <c r="C470" s="16">
        <v>43465</v>
      </c>
      <c r="D470" s="17">
        <v>7370.83</v>
      </c>
      <c r="E470" s="17">
        <v>1990.13</v>
      </c>
      <c r="F470" s="17">
        <v>5380.7</v>
      </c>
      <c r="G470" s="15" t="s">
        <v>218</v>
      </c>
      <c r="H470" s="18">
        <v>6</v>
      </c>
      <c r="I470" s="10">
        <f t="shared" si="15"/>
        <v>0</v>
      </c>
    </row>
    <row r="471" spans="1:9" hidden="1" x14ac:dyDescent="0.3">
      <c r="A471" s="15" t="s">
        <v>289</v>
      </c>
      <c r="B471" s="15">
        <f t="shared" si="14"/>
        <v>67254</v>
      </c>
      <c r="C471" s="16">
        <v>43465</v>
      </c>
      <c r="D471" s="17">
        <v>7183.33</v>
      </c>
      <c r="E471" s="17">
        <v>2083.17</v>
      </c>
      <c r="F471" s="17">
        <v>5100.16</v>
      </c>
      <c r="G471" s="15" t="s">
        <v>218</v>
      </c>
      <c r="H471" s="18">
        <v>2</v>
      </c>
      <c r="I471" s="10">
        <f t="shared" si="15"/>
        <v>0</v>
      </c>
    </row>
    <row r="472" spans="1:9" hidden="1" x14ac:dyDescent="0.3">
      <c r="A472" s="15" t="s">
        <v>290</v>
      </c>
      <c r="B472" s="15">
        <f t="shared" si="14"/>
        <v>67255</v>
      </c>
      <c r="C472" s="16">
        <v>43465</v>
      </c>
      <c r="D472" s="17">
        <v>11260</v>
      </c>
      <c r="E472" s="17">
        <v>3715.8</v>
      </c>
      <c r="F472" s="17">
        <v>7544.2</v>
      </c>
      <c r="G472" s="15" t="s">
        <v>218</v>
      </c>
      <c r="H472" s="18">
        <v>1</v>
      </c>
      <c r="I472" s="10">
        <f t="shared" si="15"/>
        <v>0</v>
      </c>
    </row>
    <row r="473" spans="1:9" hidden="1" x14ac:dyDescent="0.3">
      <c r="A473" s="15" t="s">
        <v>291</v>
      </c>
      <c r="B473" s="15">
        <f t="shared" si="14"/>
        <v>67256</v>
      </c>
      <c r="C473" s="16">
        <v>43465</v>
      </c>
      <c r="D473" s="17">
        <v>11118.75</v>
      </c>
      <c r="E473" s="17">
        <v>4113.9399999999996</v>
      </c>
      <c r="F473" s="17">
        <v>7004.81</v>
      </c>
      <c r="G473" s="15" t="s">
        <v>218</v>
      </c>
      <c r="H473" s="18">
        <v>1</v>
      </c>
      <c r="I473" s="10">
        <f t="shared" si="15"/>
        <v>0</v>
      </c>
    </row>
    <row r="474" spans="1:9" hidden="1" x14ac:dyDescent="0.3">
      <c r="A474" s="15" t="s">
        <v>292</v>
      </c>
      <c r="B474" s="15">
        <f t="shared" si="14"/>
        <v>67257</v>
      </c>
      <c r="C474" s="16">
        <v>43465</v>
      </c>
      <c r="D474" s="17">
        <v>2870.83</v>
      </c>
      <c r="E474" s="17">
        <v>459.33</v>
      </c>
      <c r="F474" s="17">
        <v>2411.5</v>
      </c>
      <c r="G474" s="15" t="s">
        <v>218</v>
      </c>
      <c r="H474" s="18">
        <v>6</v>
      </c>
      <c r="I474" s="10">
        <f t="shared" si="15"/>
        <v>0</v>
      </c>
    </row>
    <row r="475" spans="1:9" hidden="1" x14ac:dyDescent="0.3">
      <c r="A475" s="15" t="s">
        <v>293</v>
      </c>
      <c r="B475" s="15">
        <f t="shared" ref="B475:B538" si="16">B474+1</f>
        <v>67258</v>
      </c>
      <c r="C475" s="16">
        <v>43465</v>
      </c>
      <c r="D475" s="17">
        <v>4183.33</v>
      </c>
      <c r="E475" s="17">
        <v>1045.83</v>
      </c>
      <c r="F475" s="17">
        <v>3137.5</v>
      </c>
      <c r="G475" s="15" t="s">
        <v>218</v>
      </c>
      <c r="H475" s="18">
        <v>4</v>
      </c>
      <c r="I475" s="10">
        <f t="shared" si="15"/>
        <v>0</v>
      </c>
    </row>
    <row r="476" spans="1:9" hidden="1" x14ac:dyDescent="0.3">
      <c r="A476" s="15" t="s">
        <v>294</v>
      </c>
      <c r="B476" s="15">
        <f t="shared" si="16"/>
        <v>67259</v>
      </c>
      <c r="C476" s="16">
        <v>43465</v>
      </c>
      <c r="D476" s="17">
        <v>5495.83</v>
      </c>
      <c r="E476" s="17">
        <v>1428.92</v>
      </c>
      <c r="F476" s="17">
        <v>4066.91</v>
      </c>
      <c r="G476" s="15" t="s">
        <v>218</v>
      </c>
      <c r="H476" s="18">
        <v>2</v>
      </c>
      <c r="I476" s="10">
        <f t="shared" si="15"/>
        <v>0</v>
      </c>
    </row>
    <row r="477" spans="1:9" hidden="1" x14ac:dyDescent="0.3">
      <c r="A477" s="15" t="s">
        <v>295</v>
      </c>
      <c r="B477" s="15">
        <f t="shared" si="16"/>
        <v>67260</v>
      </c>
      <c r="C477" s="16">
        <v>43465</v>
      </c>
      <c r="D477" s="17">
        <v>2495.83</v>
      </c>
      <c r="E477" s="17">
        <v>374.38</v>
      </c>
      <c r="F477" s="17">
        <v>2121.4499999999998</v>
      </c>
      <c r="G477" s="15" t="s">
        <v>218</v>
      </c>
      <c r="H477" s="18">
        <v>6</v>
      </c>
      <c r="I477" s="10">
        <f t="shared" si="15"/>
        <v>0</v>
      </c>
    </row>
    <row r="478" spans="1:9" hidden="1" x14ac:dyDescent="0.3">
      <c r="A478" s="15" t="s">
        <v>296</v>
      </c>
      <c r="B478" s="15">
        <f t="shared" si="16"/>
        <v>67261</v>
      </c>
      <c r="C478" s="16">
        <v>43465</v>
      </c>
      <c r="D478" s="17">
        <v>5495.83</v>
      </c>
      <c r="E478" s="17">
        <v>1538.83</v>
      </c>
      <c r="F478" s="17">
        <v>3957</v>
      </c>
      <c r="G478" s="15" t="s">
        <v>218</v>
      </c>
      <c r="H478" s="18">
        <v>5</v>
      </c>
      <c r="I478" s="10">
        <f t="shared" si="15"/>
        <v>0</v>
      </c>
    </row>
    <row r="479" spans="1:9" hidden="1" x14ac:dyDescent="0.3">
      <c r="A479" s="15" t="s">
        <v>297</v>
      </c>
      <c r="B479" s="15">
        <f t="shared" si="16"/>
        <v>67262</v>
      </c>
      <c r="C479" s="16">
        <v>43465</v>
      </c>
      <c r="D479" s="17">
        <v>6620.83</v>
      </c>
      <c r="E479" s="17">
        <v>1787.63</v>
      </c>
      <c r="F479" s="17">
        <v>4833.2</v>
      </c>
      <c r="G479" s="15" t="s">
        <v>218</v>
      </c>
      <c r="H479" s="18">
        <v>3</v>
      </c>
      <c r="I479" s="10">
        <f t="shared" si="15"/>
        <v>0</v>
      </c>
    </row>
    <row r="480" spans="1:9" hidden="1" x14ac:dyDescent="0.3">
      <c r="A480" s="15" t="s">
        <v>298</v>
      </c>
      <c r="B480" s="15">
        <f t="shared" si="16"/>
        <v>67263</v>
      </c>
      <c r="C480" s="16">
        <v>43465</v>
      </c>
      <c r="D480" s="17">
        <v>3433.33</v>
      </c>
      <c r="E480" s="17">
        <v>652.33000000000004</v>
      </c>
      <c r="F480" s="17">
        <v>2781</v>
      </c>
      <c r="G480" s="15" t="s">
        <v>218</v>
      </c>
      <c r="H480" s="18">
        <v>4</v>
      </c>
      <c r="I480" s="10">
        <f t="shared" si="15"/>
        <v>0</v>
      </c>
    </row>
    <row r="481" spans="1:9" hidden="1" x14ac:dyDescent="0.3">
      <c r="A481" s="15" t="s">
        <v>299</v>
      </c>
      <c r="B481" s="15">
        <f t="shared" si="16"/>
        <v>67264</v>
      </c>
      <c r="C481" s="16">
        <v>43465</v>
      </c>
      <c r="D481" s="17">
        <v>6433.33</v>
      </c>
      <c r="E481" s="17">
        <v>1737</v>
      </c>
      <c r="F481" s="17">
        <v>4696.33</v>
      </c>
      <c r="G481" s="15" t="s">
        <v>218</v>
      </c>
      <c r="H481" s="18">
        <v>6</v>
      </c>
      <c r="I481" s="10">
        <f t="shared" si="15"/>
        <v>0</v>
      </c>
    </row>
    <row r="482" spans="1:9" hidden="1" x14ac:dyDescent="0.3">
      <c r="A482" s="15" t="s">
        <v>300</v>
      </c>
      <c r="B482" s="15">
        <f t="shared" si="16"/>
        <v>67265</v>
      </c>
      <c r="C482" s="16">
        <v>43465</v>
      </c>
      <c r="D482" s="17">
        <v>4933.33</v>
      </c>
      <c r="E482" s="17">
        <v>1430.67</v>
      </c>
      <c r="F482" s="17">
        <v>3502.66</v>
      </c>
      <c r="G482" s="15" t="s">
        <v>218</v>
      </c>
      <c r="H482" s="18">
        <v>5</v>
      </c>
      <c r="I482" s="10">
        <f t="shared" si="15"/>
        <v>0</v>
      </c>
    </row>
    <row r="483" spans="1:9" hidden="1" x14ac:dyDescent="0.3">
      <c r="A483" s="15" t="s">
        <v>301</v>
      </c>
      <c r="B483" s="15">
        <f t="shared" si="16"/>
        <v>67266</v>
      </c>
      <c r="C483" s="16">
        <v>43465</v>
      </c>
      <c r="D483" s="17">
        <v>6995.83</v>
      </c>
      <c r="E483" s="17">
        <v>2238.67</v>
      </c>
      <c r="F483" s="17">
        <v>4757.16</v>
      </c>
      <c r="G483" s="15" t="s">
        <v>218</v>
      </c>
      <c r="H483" s="18">
        <v>5</v>
      </c>
      <c r="I483" s="10">
        <f t="shared" si="15"/>
        <v>0</v>
      </c>
    </row>
    <row r="484" spans="1:9" hidden="1" x14ac:dyDescent="0.3">
      <c r="A484" s="15" t="s">
        <v>302</v>
      </c>
      <c r="B484" s="15">
        <f t="shared" si="16"/>
        <v>67267</v>
      </c>
      <c r="C484" s="16">
        <v>43465</v>
      </c>
      <c r="D484" s="17">
        <v>3245.83</v>
      </c>
      <c r="E484" s="17">
        <v>616.71</v>
      </c>
      <c r="F484" s="17">
        <v>2629.12</v>
      </c>
      <c r="G484" s="15" t="s">
        <v>218</v>
      </c>
      <c r="H484" s="18">
        <v>6</v>
      </c>
      <c r="I484" s="10">
        <f t="shared" si="15"/>
        <v>0</v>
      </c>
    </row>
    <row r="485" spans="1:9" hidden="1" x14ac:dyDescent="0.3">
      <c r="A485" s="15" t="s">
        <v>303</v>
      </c>
      <c r="B485" s="15">
        <f t="shared" si="16"/>
        <v>67268</v>
      </c>
      <c r="C485" s="16">
        <v>43465</v>
      </c>
      <c r="D485" s="17">
        <v>2308.33</v>
      </c>
      <c r="E485" s="17">
        <v>346.25</v>
      </c>
      <c r="F485" s="17">
        <v>1962.08</v>
      </c>
      <c r="G485" s="15" t="s">
        <v>218</v>
      </c>
      <c r="H485" s="18">
        <v>6</v>
      </c>
      <c r="I485" s="10">
        <f t="shared" si="15"/>
        <v>0</v>
      </c>
    </row>
    <row r="486" spans="1:9" hidden="1" x14ac:dyDescent="0.3">
      <c r="A486" s="15" t="s">
        <v>304</v>
      </c>
      <c r="B486" s="15">
        <f t="shared" si="16"/>
        <v>67269</v>
      </c>
      <c r="C486" s="16">
        <v>43465</v>
      </c>
      <c r="D486" s="17">
        <v>2683.33</v>
      </c>
      <c r="E486" s="17">
        <v>509.83</v>
      </c>
      <c r="F486" s="17">
        <v>2173.5</v>
      </c>
      <c r="G486" s="15" t="s">
        <v>218</v>
      </c>
      <c r="H486" s="18">
        <v>6</v>
      </c>
      <c r="I486" s="10">
        <f t="shared" si="15"/>
        <v>0</v>
      </c>
    </row>
    <row r="487" spans="1:9" hidden="1" x14ac:dyDescent="0.3">
      <c r="A487" s="15" t="s">
        <v>305</v>
      </c>
      <c r="B487" s="15">
        <f t="shared" si="16"/>
        <v>67270</v>
      </c>
      <c r="C487" s="16">
        <v>43465</v>
      </c>
      <c r="D487" s="17">
        <v>18083.330000000002</v>
      </c>
      <c r="E487" s="17">
        <v>5786.67</v>
      </c>
      <c r="F487" s="17">
        <v>12296.660000000002</v>
      </c>
      <c r="G487" s="15" t="s">
        <v>218</v>
      </c>
      <c r="H487" s="18">
        <v>1</v>
      </c>
      <c r="I487" s="10">
        <f t="shared" si="15"/>
        <v>0</v>
      </c>
    </row>
    <row r="488" spans="1:9" hidden="1" x14ac:dyDescent="0.3">
      <c r="A488" s="15" t="s">
        <v>306</v>
      </c>
      <c r="B488" s="15">
        <f t="shared" si="16"/>
        <v>67271</v>
      </c>
      <c r="C488" s="16">
        <v>43465</v>
      </c>
      <c r="D488" s="17">
        <v>3808.33</v>
      </c>
      <c r="E488" s="17">
        <v>647.41999999999996</v>
      </c>
      <c r="F488" s="17">
        <v>3160.91</v>
      </c>
      <c r="G488" s="15" t="s">
        <v>218</v>
      </c>
      <c r="H488" s="18">
        <v>2</v>
      </c>
      <c r="I488" s="10">
        <f t="shared" si="15"/>
        <v>0</v>
      </c>
    </row>
    <row r="489" spans="1:9" hidden="1" x14ac:dyDescent="0.3">
      <c r="A489" s="15" t="s">
        <v>307</v>
      </c>
      <c r="B489" s="15">
        <f t="shared" si="16"/>
        <v>67272</v>
      </c>
      <c r="C489" s="16">
        <v>43465</v>
      </c>
      <c r="D489" s="17">
        <v>2870.83</v>
      </c>
      <c r="E489" s="17">
        <v>660.29</v>
      </c>
      <c r="F489" s="17">
        <v>2210.54</v>
      </c>
      <c r="G489" s="15" t="s">
        <v>218</v>
      </c>
      <c r="H489" s="18">
        <v>6</v>
      </c>
      <c r="I489" s="10">
        <f t="shared" si="15"/>
        <v>0</v>
      </c>
    </row>
    <row r="490" spans="1:9" hidden="1" x14ac:dyDescent="0.3">
      <c r="A490" s="15" t="s">
        <v>308</v>
      </c>
      <c r="B490" s="15">
        <f t="shared" si="16"/>
        <v>67273</v>
      </c>
      <c r="C490" s="16">
        <v>43465</v>
      </c>
      <c r="D490" s="17">
        <v>5495.83</v>
      </c>
      <c r="E490" s="17">
        <v>1319</v>
      </c>
      <c r="F490" s="17">
        <v>4176.83</v>
      </c>
      <c r="G490" s="15" t="s">
        <v>218</v>
      </c>
      <c r="H490" s="18">
        <v>4</v>
      </c>
      <c r="I490" s="10">
        <f t="shared" si="15"/>
        <v>0</v>
      </c>
    </row>
    <row r="491" spans="1:9" hidden="1" x14ac:dyDescent="0.3">
      <c r="A491" s="15" t="s">
        <v>309</v>
      </c>
      <c r="B491" s="15">
        <f t="shared" si="16"/>
        <v>67274</v>
      </c>
      <c r="C491" s="16">
        <v>43465</v>
      </c>
      <c r="D491" s="17">
        <v>5120.83</v>
      </c>
      <c r="E491" s="17">
        <v>1177.79</v>
      </c>
      <c r="F491" s="17">
        <v>3943.04</v>
      </c>
      <c r="G491" s="15" t="s">
        <v>218</v>
      </c>
      <c r="H491" s="18">
        <v>5</v>
      </c>
      <c r="I491" s="10">
        <f t="shared" si="15"/>
        <v>0</v>
      </c>
    </row>
    <row r="492" spans="1:9" hidden="1" x14ac:dyDescent="0.3">
      <c r="A492" s="15" t="s">
        <v>310</v>
      </c>
      <c r="B492" s="15">
        <f t="shared" si="16"/>
        <v>67275</v>
      </c>
      <c r="C492" s="16">
        <v>43465</v>
      </c>
      <c r="D492" s="17">
        <v>6433.33</v>
      </c>
      <c r="E492" s="17">
        <v>1801.33</v>
      </c>
      <c r="F492" s="17">
        <v>4632</v>
      </c>
      <c r="G492" s="15" t="s">
        <v>218</v>
      </c>
      <c r="H492" s="18">
        <v>3</v>
      </c>
      <c r="I492" s="10">
        <f t="shared" si="15"/>
        <v>0</v>
      </c>
    </row>
    <row r="493" spans="1:9" hidden="1" x14ac:dyDescent="0.3">
      <c r="A493" s="15" t="s">
        <v>311</v>
      </c>
      <c r="B493" s="15">
        <f t="shared" si="16"/>
        <v>67276</v>
      </c>
      <c r="C493" s="16">
        <v>43465</v>
      </c>
      <c r="D493" s="17">
        <v>2683.33</v>
      </c>
      <c r="E493" s="17">
        <v>670.83</v>
      </c>
      <c r="F493" s="17">
        <v>2012.5</v>
      </c>
      <c r="G493" s="15" t="s">
        <v>218</v>
      </c>
      <c r="H493" s="18">
        <v>6</v>
      </c>
      <c r="I493" s="10">
        <f t="shared" si="15"/>
        <v>0</v>
      </c>
    </row>
    <row r="494" spans="1:9" hidden="1" x14ac:dyDescent="0.3">
      <c r="A494" s="15" t="s">
        <v>312</v>
      </c>
      <c r="B494" s="15">
        <f t="shared" si="16"/>
        <v>67277</v>
      </c>
      <c r="C494" s="16">
        <v>43465</v>
      </c>
      <c r="D494" s="17">
        <v>3058.33</v>
      </c>
      <c r="E494" s="17">
        <v>703.42</v>
      </c>
      <c r="F494" s="17">
        <v>2354.91</v>
      </c>
      <c r="G494" s="15" t="s">
        <v>218</v>
      </c>
      <c r="H494" s="18">
        <v>6</v>
      </c>
      <c r="I494" s="10">
        <f t="shared" si="15"/>
        <v>0</v>
      </c>
    </row>
    <row r="495" spans="1:9" hidden="1" x14ac:dyDescent="0.3">
      <c r="A495" s="15" t="s">
        <v>313</v>
      </c>
      <c r="B495" s="15">
        <f t="shared" si="16"/>
        <v>67278</v>
      </c>
      <c r="C495" s="16">
        <v>43465</v>
      </c>
      <c r="D495" s="17">
        <v>3433.33</v>
      </c>
      <c r="E495" s="17">
        <v>618</v>
      </c>
      <c r="F495" s="17">
        <v>2815.33</v>
      </c>
      <c r="G495" s="15" t="s">
        <v>218</v>
      </c>
      <c r="H495" s="18">
        <v>4</v>
      </c>
      <c r="I495" s="10">
        <f t="shared" si="15"/>
        <v>0</v>
      </c>
    </row>
    <row r="496" spans="1:9" hidden="1" x14ac:dyDescent="0.3">
      <c r="A496" s="15" t="s">
        <v>314</v>
      </c>
      <c r="B496" s="15">
        <f t="shared" si="16"/>
        <v>67279</v>
      </c>
      <c r="C496" s="16">
        <v>43465</v>
      </c>
      <c r="D496" s="17">
        <v>4745.83</v>
      </c>
      <c r="E496" s="17">
        <v>1233.92</v>
      </c>
      <c r="F496" s="17">
        <v>3511.91</v>
      </c>
      <c r="G496" s="15" t="s">
        <v>218</v>
      </c>
      <c r="H496" s="18">
        <v>3</v>
      </c>
      <c r="I496" s="10">
        <f t="shared" si="15"/>
        <v>0</v>
      </c>
    </row>
    <row r="497" spans="1:9" hidden="1" x14ac:dyDescent="0.3">
      <c r="A497" s="15" t="s">
        <v>315</v>
      </c>
      <c r="B497" s="15">
        <f t="shared" si="16"/>
        <v>67280</v>
      </c>
      <c r="C497" s="16">
        <v>43465</v>
      </c>
      <c r="D497" s="17">
        <v>4558.33</v>
      </c>
      <c r="E497" s="17">
        <v>1230.75</v>
      </c>
      <c r="F497" s="17">
        <v>3327.58</v>
      </c>
      <c r="G497" s="15" t="s">
        <v>218</v>
      </c>
      <c r="H497" s="18">
        <v>6</v>
      </c>
      <c r="I497" s="10">
        <f t="shared" si="15"/>
        <v>0</v>
      </c>
    </row>
    <row r="498" spans="1:9" hidden="1" x14ac:dyDescent="0.3">
      <c r="A498" s="15" t="s">
        <v>316</v>
      </c>
      <c r="B498" s="15">
        <f t="shared" si="16"/>
        <v>67281</v>
      </c>
      <c r="C498" s="16">
        <v>43465</v>
      </c>
      <c r="D498" s="17">
        <v>7183.33</v>
      </c>
      <c r="E498" s="17">
        <v>1939.5</v>
      </c>
      <c r="F498" s="17">
        <v>5243.83</v>
      </c>
      <c r="G498" s="15" t="s">
        <v>218</v>
      </c>
      <c r="H498" s="18">
        <v>2</v>
      </c>
      <c r="I498" s="10">
        <f t="shared" si="15"/>
        <v>0</v>
      </c>
    </row>
    <row r="499" spans="1:9" hidden="1" x14ac:dyDescent="0.3">
      <c r="A499" s="15" t="s">
        <v>317</v>
      </c>
      <c r="B499" s="15">
        <f t="shared" si="16"/>
        <v>67282</v>
      </c>
      <c r="C499" s="16">
        <v>43465</v>
      </c>
      <c r="D499" s="17">
        <v>3995.83</v>
      </c>
      <c r="E499" s="17">
        <v>759.21</v>
      </c>
      <c r="F499" s="17">
        <v>3236.62</v>
      </c>
      <c r="G499" s="15" t="s">
        <v>218</v>
      </c>
      <c r="H499" s="18">
        <v>2</v>
      </c>
      <c r="I499" s="10">
        <f t="shared" si="15"/>
        <v>0</v>
      </c>
    </row>
    <row r="500" spans="1:9" hidden="1" x14ac:dyDescent="0.3">
      <c r="A500" s="15" t="s">
        <v>318</v>
      </c>
      <c r="B500" s="15">
        <f t="shared" si="16"/>
        <v>67283</v>
      </c>
      <c r="C500" s="16">
        <v>43465</v>
      </c>
      <c r="D500" s="17">
        <v>7370.83</v>
      </c>
      <c r="E500" s="17">
        <v>2137.54</v>
      </c>
      <c r="F500" s="17">
        <v>5233.29</v>
      </c>
      <c r="G500" s="15" t="s">
        <v>218</v>
      </c>
      <c r="H500" s="18">
        <v>3</v>
      </c>
      <c r="I500" s="10">
        <f t="shared" si="15"/>
        <v>0</v>
      </c>
    </row>
    <row r="501" spans="1:9" hidden="1" x14ac:dyDescent="0.3">
      <c r="A501" s="15" t="s">
        <v>319</v>
      </c>
      <c r="B501" s="15">
        <f t="shared" si="16"/>
        <v>67284</v>
      </c>
      <c r="C501" s="16">
        <v>43465</v>
      </c>
      <c r="D501" s="17">
        <v>5308.33</v>
      </c>
      <c r="E501" s="17">
        <v>1274</v>
      </c>
      <c r="F501" s="17">
        <v>4034.33</v>
      </c>
      <c r="G501" s="15" t="s">
        <v>218</v>
      </c>
      <c r="H501" s="18">
        <v>2</v>
      </c>
      <c r="I501" s="10">
        <f t="shared" si="15"/>
        <v>0</v>
      </c>
    </row>
    <row r="502" spans="1:9" hidden="1" x14ac:dyDescent="0.3">
      <c r="A502" s="15" t="s">
        <v>320</v>
      </c>
      <c r="B502" s="15">
        <f t="shared" si="16"/>
        <v>67285</v>
      </c>
      <c r="C502" s="16">
        <v>43465</v>
      </c>
      <c r="D502" s="17">
        <v>6620.83</v>
      </c>
      <c r="E502" s="17">
        <v>1986.25</v>
      </c>
      <c r="F502" s="17">
        <v>4634.58</v>
      </c>
      <c r="G502" s="15" t="s">
        <v>218</v>
      </c>
      <c r="H502" s="18">
        <v>3</v>
      </c>
      <c r="I502" s="10">
        <f t="shared" si="15"/>
        <v>0</v>
      </c>
    </row>
    <row r="503" spans="1:9" hidden="1" x14ac:dyDescent="0.3">
      <c r="A503" s="15" t="s">
        <v>321</v>
      </c>
      <c r="B503" s="15">
        <f t="shared" si="16"/>
        <v>67286</v>
      </c>
      <c r="C503" s="16">
        <v>43465</v>
      </c>
      <c r="D503" s="17">
        <v>4745.83</v>
      </c>
      <c r="E503" s="17">
        <v>1376.29</v>
      </c>
      <c r="F503" s="17">
        <v>3369.54</v>
      </c>
      <c r="G503" s="15" t="s">
        <v>218</v>
      </c>
      <c r="H503" s="18">
        <v>3</v>
      </c>
      <c r="I503" s="10">
        <f t="shared" si="15"/>
        <v>0</v>
      </c>
    </row>
    <row r="504" spans="1:9" hidden="1" x14ac:dyDescent="0.3">
      <c r="A504" s="15" t="s">
        <v>322</v>
      </c>
      <c r="B504" s="15">
        <f t="shared" si="16"/>
        <v>67287</v>
      </c>
      <c r="C504" s="16">
        <v>43465</v>
      </c>
      <c r="D504" s="17">
        <v>2683.33</v>
      </c>
      <c r="E504" s="17">
        <v>590.33000000000004</v>
      </c>
      <c r="F504" s="17">
        <v>2093</v>
      </c>
      <c r="G504" s="15" t="s">
        <v>218</v>
      </c>
      <c r="H504" s="18">
        <v>6</v>
      </c>
      <c r="I504" s="10">
        <f t="shared" si="15"/>
        <v>0</v>
      </c>
    </row>
    <row r="505" spans="1:9" hidden="1" x14ac:dyDescent="0.3">
      <c r="A505" s="15" t="s">
        <v>323</v>
      </c>
      <c r="B505" s="15">
        <f t="shared" si="16"/>
        <v>67288</v>
      </c>
      <c r="C505" s="16">
        <v>43465</v>
      </c>
      <c r="D505" s="17">
        <v>3620.83</v>
      </c>
      <c r="E505" s="17">
        <v>687.96</v>
      </c>
      <c r="F505" s="17">
        <v>2932.87</v>
      </c>
      <c r="G505" s="15" t="s">
        <v>218</v>
      </c>
      <c r="H505" s="18">
        <v>6</v>
      </c>
      <c r="I505" s="10">
        <f t="shared" si="15"/>
        <v>0</v>
      </c>
    </row>
    <row r="506" spans="1:9" hidden="1" x14ac:dyDescent="0.3">
      <c r="A506" s="15" t="s">
        <v>324</v>
      </c>
      <c r="B506" s="15">
        <f t="shared" si="16"/>
        <v>67289</v>
      </c>
      <c r="C506" s="16">
        <v>43465</v>
      </c>
      <c r="D506" s="17">
        <v>6245.83</v>
      </c>
      <c r="E506" s="17">
        <v>1748.83</v>
      </c>
      <c r="F506" s="17">
        <v>4497</v>
      </c>
      <c r="G506" s="15" t="s">
        <v>218</v>
      </c>
      <c r="H506" s="18">
        <v>5</v>
      </c>
      <c r="I506" s="10">
        <f t="shared" si="15"/>
        <v>0</v>
      </c>
    </row>
    <row r="507" spans="1:9" hidden="1" x14ac:dyDescent="0.3">
      <c r="A507" s="15" t="s">
        <v>325</v>
      </c>
      <c r="B507" s="15">
        <f t="shared" si="16"/>
        <v>67290</v>
      </c>
      <c r="C507" s="16">
        <v>43465</v>
      </c>
      <c r="D507" s="17">
        <v>5683.33</v>
      </c>
      <c r="E507" s="17">
        <v>1591.33</v>
      </c>
      <c r="F507" s="17">
        <v>4092</v>
      </c>
      <c r="G507" s="15" t="s">
        <v>218</v>
      </c>
      <c r="H507" s="18">
        <v>2</v>
      </c>
      <c r="I507" s="10">
        <f t="shared" si="15"/>
        <v>0</v>
      </c>
    </row>
    <row r="508" spans="1:9" hidden="1" x14ac:dyDescent="0.3">
      <c r="A508" s="15" t="s">
        <v>326</v>
      </c>
      <c r="B508" s="15">
        <f t="shared" si="16"/>
        <v>67291</v>
      </c>
      <c r="C508" s="16">
        <v>43465</v>
      </c>
      <c r="D508" s="17">
        <v>6433.33</v>
      </c>
      <c r="E508" s="17">
        <v>1801.33</v>
      </c>
      <c r="F508" s="17">
        <v>4632</v>
      </c>
      <c r="G508" s="15" t="s">
        <v>218</v>
      </c>
      <c r="H508" s="18">
        <v>4</v>
      </c>
      <c r="I508" s="10">
        <f t="shared" si="15"/>
        <v>0</v>
      </c>
    </row>
    <row r="509" spans="1:9" hidden="1" x14ac:dyDescent="0.3">
      <c r="A509" s="15" t="s">
        <v>327</v>
      </c>
      <c r="B509" s="15">
        <f t="shared" si="16"/>
        <v>67292</v>
      </c>
      <c r="C509" s="16">
        <v>43465</v>
      </c>
      <c r="D509" s="17">
        <v>5495.83</v>
      </c>
      <c r="E509" s="17">
        <v>1373.96</v>
      </c>
      <c r="F509" s="17">
        <v>4121.87</v>
      </c>
      <c r="G509" s="15" t="s">
        <v>218</v>
      </c>
      <c r="H509" s="18">
        <v>6</v>
      </c>
      <c r="I509" s="10">
        <f t="shared" si="15"/>
        <v>0</v>
      </c>
    </row>
    <row r="510" spans="1:9" hidden="1" x14ac:dyDescent="0.3">
      <c r="A510" s="15" t="s">
        <v>328</v>
      </c>
      <c r="B510" s="15">
        <f t="shared" si="16"/>
        <v>67293</v>
      </c>
      <c r="C510" s="16">
        <v>43465</v>
      </c>
      <c r="D510" s="17">
        <v>6058.33</v>
      </c>
      <c r="E510" s="17">
        <v>1817.5</v>
      </c>
      <c r="F510" s="17">
        <v>4240.83</v>
      </c>
      <c r="G510" s="15" t="s">
        <v>218</v>
      </c>
      <c r="H510" s="18">
        <v>1</v>
      </c>
      <c r="I510" s="10">
        <f t="shared" si="15"/>
        <v>0</v>
      </c>
    </row>
    <row r="511" spans="1:9" hidden="1" x14ac:dyDescent="0.3">
      <c r="A511" s="15" t="s">
        <v>329</v>
      </c>
      <c r="B511" s="15">
        <f t="shared" si="16"/>
        <v>67294</v>
      </c>
      <c r="C511" s="16">
        <v>43465</v>
      </c>
      <c r="D511" s="17">
        <v>3808.33</v>
      </c>
      <c r="E511" s="17">
        <v>723.58</v>
      </c>
      <c r="F511" s="17">
        <v>3084.75</v>
      </c>
      <c r="G511" s="15" t="s">
        <v>218</v>
      </c>
      <c r="H511" s="18">
        <v>5</v>
      </c>
      <c r="I511" s="10">
        <f t="shared" si="15"/>
        <v>0</v>
      </c>
    </row>
    <row r="512" spans="1:9" hidden="1" x14ac:dyDescent="0.3">
      <c r="A512" s="15" t="s">
        <v>330</v>
      </c>
      <c r="B512" s="15">
        <f t="shared" si="16"/>
        <v>67295</v>
      </c>
      <c r="C512" s="16">
        <v>43465</v>
      </c>
      <c r="D512" s="17">
        <v>4933.33</v>
      </c>
      <c r="E512" s="17">
        <v>1184</v>
      </c>
      <c r="F512" s="17">
        <v>3749.33</v>
      </c>
      <c r="G512" s="15" t="s">
        <v>218</v>
      </c>
      <c r="H512" s="18">
        <v>5</v>
      </c>
      <c r="I512" s="10">
        <f t="shared" si="15"/>
        <v>0</v>
      </c>
    </row>
    <row r="513" spans="1:9" hidden="1" x14ac:dyDescent="0.3">
      <c r="A513" s="15" t="s">
        <v>331</v>
      </c>
      <c r="B513" s="15">
        <f t="shared" si="16"/>
        <v>67296</v>
      </c>
      <c r="C513" s="16">
        <v>43465</v>
      </c>
      <c r="D513" s="17">
        <v>5120.83</v>
      </c>
      <c r="E513" s="17">
        <v>1229</v>
      </c>
      <c r="F513" s="17">
        <v>3891.83</v>
      </c>
      <c r="G513" s="15" t="s">
        <v>218</v>
      </c>
      <c r="H513" s="18">
        <v>2</v>
      </c>
      <c r="I513" s="10">
        <f t="shared" si="15"/>
        <v>0</v>
      </c>
    </row>
    <row r="514" spans="1:9" hidden="1" x14ac:dyDescent="0.3">
      <c r="A514" s="15" t="s">
        <v>332</v>
      </c>
      <c r="B514" s="15">
        <f t="shared" si="16"/>
        <v>67297</v>
      </c>
      <c r="C514" s="16">
        <v>43465</v>
      </c>
      <c r="D514" s="17">
        <v>4745.83</v>
      </c>
      <c r="E514" s="17">
        <v>1091.54</v>
      </c>
      <c r="F514" s="17">
        <v>3654.29</v>
      </c>
      <c r="G514" s="15" t="s">
        <v>218</v>
      </c>
      <c r="H514" s="18">
        <v>3</v>
      </c>
      <c r="I514" s="10">
        <f t="shared" si="15"/>
        <v>0</v>
      </c>
    </row>
    <row r="515" spans="1:9" hidden="1" x14ac:dyDescent="0.3">
      <c r="A515" s="15" t="s">
        <v>333</v>
      </c>
      <c r="B515" s="15">
        <f t="shared" si="16"/>
        <v>67298</v>
      </c>
      <c r="C515" s="16">
        <v>43465</v>
      </c>
      <c r="D515" s="17">
        <v>6245.83</v>
      </c>
      <c r="E515" s="17">
        <v>1748.83</v>
      </c>
      <c r="F515" s="17">
        <v>4497</v>
      </c>
      <c r="G515" s="15" t="s">
        <v>218</v>
      </c>
      <c r="H515" s="18">
        <v>1</v>
      </c>
      <c r="I515" s="10">
        <f t="shared" ref="I515:I578" si="17">IF(B516-B515&lt;&gt;1,(B516-B515)-1,0)</f>
        <v>0</v>
      </c>
    </row>
    <row r="516" spans="1:9" hidden="1" x14ac:dyDescent="0.3">
      <c r="A516" s="15" t="s">
        <v>334</v>
      </c>
      <c r="B516" s="15">
        <f t="shared" si="16"/>
        <v>67299</v>
      </c>
      <c r="C516" s="16">
        <v>43465</v>
      </c>
      <c r="D516" s="17">
        <v>6995.83</v>
      </c>
      <c r="E516" s="17">
        <v>2238.67</v>
      </c>
      <c r="F516" s="17">
        <v>4757.16</v>
      </c>
      <c r="G516" s="15" t="s">
        <v>218</v>
      </c>
      <c r="H516" s="18">
        <v>4</v>
      </c>
      <c r="I516" s="10">
        <f t="shared" si="17"/>
        <v>0</v>
      </c>
    </row>
    <row r="517" spans="1:9" hidden="1" x14ac:dyDescent="0.3">
      <c r="A517" s="15" t="s">
        <v>335</v>
      </c>
      <c r="B517" s="15">
        <f t="shared" si="16"/>
        <v>67300</v>
      </c>
      <c r="C517" s="16">
        <v>43465</v>
      </c>
      <c r="D517" s="17">
        <v>4558.33</v>
      </c>
      <c r="E517" s="17">
        <v>1230.75</v>
      </c>
      <c r="F517" s="17">
        <v>3327.58</v>
      </c>
      <c r="G517" s="15" t="s">
        <v>218</v>
      </c>
      <c r="H517" s="18">
        <v>3</v>
      </c>
      <c r="I517" s="10">
        <f t="shared" si="17"/>
        <v>0</v>
      </c>
    </row>
    <row r="518" spans="1:9" hidden="1" x14ac:dyDescent="0.3">
      <c r="A518" s="15" t="s">
        <v>336</v>
      </c>
      <c r="B518" s="15">
        <f t="shared" si="16"/>
        <v>67301</v>
      </c>
      <c r="C518" s="16">
        <v>43465</v>
      </c>
      <c r="D518" s="17">
        <v>5308.33</v>
      </c>
      <c r="E518" s="17">
        <v>1220.92</v>
      </c>
      <c r="F518" s="17">
        <v>4087.41</v>
      </c>
      <c r="G518" s="15" t="s">
        <v>218</v>
      </c>
      <c r="H518" s="18">
        <v>2</v>
      </c>
      <c r="I518" s="10">
        <f t="shared" si="17"/>
        <v>0</v>
      </c>
    </row>
    <row r="519" spans="1:9" hidden="1" x14ac:dyDescent="0.3">
      <c r="A519" s="15" t="s">
        <v>337</v>
      </c>
      <c r="B519" s="15">
        <f t="shared" si="16"/>
        <v>67302</v>
      </c>
      <c r="C519" s="16">
        <v>43465</v>
      </c>
      <c r="D519" s="17">
        <v>5870.83</v>
      </c>
      <c r="E519" s="17">
        <v>1761.25</v>
      </c>
      <c r="F519" s="17">
        <v>4109.58</v>
      </c>
      <c r="G519" s="15" t="s">
        <v>218</v>
      </c>
      <c r="H519" s="18">
        <v>5</v>
      </c>
      <c r="I519" s="10">
        <f t="shared" si="17"/>
        <v>0</v>
      </c>
    </row>
    <row r="520" spans="1:9" hidden="1" x14ac:dyDescent="0.3">
      <c r="A520" s="15" t="s">
        <v>338</v>
      </c>
      <c r="B520" s="15">
        <f t="shared" si="16"/>
        <v>67303</v>
      </c>
      <c r="C520" s="16">
        <v>43465</v>
      </c>
      <c r="D520" s="17">
        <v>2870.83</v>
      </c>
      <c r="E520" s="17">
        <v>516.75</v>
      </c>
      <c r="F520" s="17">
        <v>2354.08</v>
      </c>
      <c r="G520" s="15" t="s">
        <v>218</v>
      </c>
      <c r="H520" s="18">
        <v>6</v>
      </c>
      <c r="I520" s="10">
        <f t="shared" si="17"/>
        <v>0</v>
      </c>
    </row>
    <row r="521" spans="1:9" hidden="1" x14ac:dyDescent="0.3">
      <c r="A521" s="15" t="s">
        <v>339</v>
      </c>
      <c r="B521" s="15">
        <f t="shared" si="16"/>
        <v>67304</v>
      </c>
      <c r="C521" s="16">
        <v>43465</v>
      </c>
      <c r="D521" s="17">
        <v>6808.33</v>
      </c>
      <c r="E521" s="17">
        <v>2110.58</v>
      </c>
      <c r="F521" s="17">
        <v>4697.75</v>
      </c>
      <c r="G521" s="15" t="s">
        <v>218</v>
      </c>
      <c r="H521" s="18">
        <v>5</v>
      </c>
      <c r="I521" s="10">
        <f t="shared" si="17"/>
        <v>0</v>
      </c>
    </row>
    <row r="522" spans="1:9" hidden="1" x14ac:dyDescent="0.3">
      <c r="A522" s="15" t="s">
        <v>340</v>
      </c>
      <c r="B522" s="15">
        <f t="shared" si="16"/>
        <v>67305</v>
      </c>
      <c r="C522" s="16">
        <v>43465</v>
      </c>
      <c r="D522" s="17">
        <v>2495.83</v>
      </c>
      <c r="E522" s="17">
        <v>274.54000000000002</v>
      </c>
      <c r="F522" s="17">
        <v>2221.29</v>
      </c>
      <c r="G522" s="15" t="s">
        <v>218</v>
      </c>
      <c r="H522" s="18">
        <v>6</v>
      </c>
      <c r="I522" s="10">
        <f t="shared" si="17"/>
        <v>0</v>
      </c>
    </row>
    <row r="523" spans="1:9" hidden="1" x14ac:dyDescent="0.3">
      <c r="A523" s="15" t="s">
        <v>341</v>
      </c>
      <c r="B523" s="15">
        <f t="shared" si="16"/>
        <v>67306</v>
      </c>
      <c r="C523" s="16">
        <v>43465</v>
      </c>
      <c r="D523" s="17">
        <v>3245.83</v>
      </c>
      <c r="E523" s="17">
        <v>681.63</v>
      </c>
      <c r="F523" s="17">
        <v>2564.1999999999998</v>
      </c>
      <c r="G523" s="15" t="s">
        <v>218</v>
      </c>
      <c r="H523" s="18">
        <v>6</v>
      </c>
      <c r="I523" s="10">
        <f t="shared" si="17"/>
        <v>0</v>
      </c>
    </row>
    <row r="524" spans="1:9" hidden="1" x14ac:dyDescent="0.3">
      <c r="A524" s="15" t="s">
        <v>342</v>
      </c>
      <c r="B524" s="15">
        <f t="shared" si="16"/>
        <v>67307</v>
      </c>
      <c r="C524" s="16">
        <v>43465</v>
      </c>
      <c r="D524" s="17">
        <v>4370.83</v>
      </c>
      <c r="E524" s="17">
        <v>1049</v>
      </c>
      <c r="F524" s="17">
        <v>3321.83</v>
      </c>
      <c r="G524" s="15" t="s">
        <v>218</v>
      </c>
      <c r="H524" s="18">
        <v>3</v>
      </c>
      <c r="I524" s="10">
        <f t="shared" si="17"/>
        <v>0</v>
      </c>
    </row>
    <row r="525" spans="1:9" hidden="1" x14ac:dyDescent="0.3">
      <c r="A525" s="15" t="s">
        <v>343</v>
      </c>
      <c r="B525" s="15">
        <f t="shared" si="16"/>
        <v>67308</v>
      </c>
      <c r="C525" s="16">
        <v>43465</v>
      </c>
      <c r="D525" s="17">
        <v>3433.33</v>
      </c>
      <c r="E525" s="17">
        <v>858.33</v>
      </c>
      <c r="F525" s="17">
        <v>2575</v>
      </c>
      <c r="G525" s="15" t="s">
        <v>218</v>
      </c>
      <c r="H525" s="18">
        <v>3</v>
      </c>
      <c r="I525" s="10">
        <f t="shared" si="17"/>
        <v>0</v>
      </c>
    </row>
    <row r="526" spans="1:9" hidden="1" x14ac:dyDescent="0.3">
      <c r="A526" s="15" t="s">
        <v>344</v>
      </c>
      <c r="B526" s="15">
        <f t="shared" si="16"/>
        <v>67309</v>
      </c>
      <c r="C526" s="16">
        <v>43465</v>
      </c>
      <c r="D526" s="17">
        <v>6245.83</v>
      </c>
      <c r="E526" s="17">
        <v>1936.21</v>
      </c>
      <c r="F526" s="17">
        <v>4309.62</v>
      </c>
      <c r="G526" s="15" t="s">
        <v>218</v>
      </c>
      <c r="H526" s="18">
        <v>4</v>
      </c>
      <c r="I526" s="10">
        <f t="shared" si="17"/>
        <v>0</v>
      </c>
    </row>
    <row r="527" spans="1:9" hidden="1" x14ac:dyDescent="0.3">
      <c r="A527" s="15" t="s">
        <v>345</v>
      </c>
      <c r="B527" s="15">
        <f t="shared" si="16"/>
        <v>67310</v>
      </c>
      <c r="C527" s="16">
        <v>43465</v>
      </c>
      <c r="D527" s="17">
        <v>4745.83</v>
      </c>
      <c r="E527" s="17">
        <v>1091.54</v>
      </c>
      <c r="F527" s="17">
        <v>3654.29</v>
      </c>
      <c r="G527" s="15" t="s">
        <v>218</v>
      </c>
      <c r="H527" s="18">
        <v>3</v>
      </c>
      <c r="I527" s="10">
        <f t="shared" si="17"/>
        <v>0</v>
      </c>
    </row>
    <row r="528" spans="1:9" hidden="1" x14ac:dyDescent="0.3">
      <c r="A528" s="15" t="s">
        <v>346</v>
      </c>
      <c r="B528" s="15">
        <f t="shared" si="16"/>
        <v>67311</v>
      </c>
      <c r="C528" s="16">
        <v>43465</v>
      </c>
      <c r="D528" s="17">
        <v>3058.33</v>
      </c>
      <c r="E528" s="17">
        <v>672.83</v>
      </c>
      <c r="F528" s="17">
        <v>2385.5</v>
      </c>
      <c r="G528" s="15" t="s">
        <v>218</v>
      </c>
      <c r="H528" s="18">
        <v>6</v>
      </c>
      <c r="I528" s="10">
        <f t="shared" si="17"/>
        <v>0</v>
      </c>
    </row>
    <row r="529" spans="1:9" hidden="1" x14ac:dyDescent="0.3">
      <c r="A529" s="15" t="s">
        <v>347</v>
      </c>
      <c r="B529" s="15">
        <f t="shared" si="16"/>
        <v>67312</v>
      </c>
      <c r="C529" s="16">
        <v>43465</v>
      </c>
      <c r="D529" s="17">
        <v>3995.83</v>
      </c>
      <c r="E529" s="17">
        <v>679.29</v>
      </c>
      <c r="F529" s="17">
        <v>3316.54</v>
      </c>
      <c r="G529" s="15" t="s">
        <v>218</v>
      </c>
      <c r="H529" s="18">
        <v>4</v>
      </c>
      <c r="I529" s="10">
        <f t="shared" si="17"/>
        <v>0</v>
      </c>
    </row>
    <row r="530" spans="1:9" hidden="1" x14ac:dyDescent="0.3">
      <c r="A530" s="15" t="s">
        <v>348</v>
      </c>
      <c r="B530" s="15">
        <f t="shared" si="16"/>
        <v>67313</v>
      </c>
      <c r="C530" s="16">
        <v>43465</v>
      </c>
      <c r="D530" s="17">
        <v>4183.33</v>
      </c>
      <c r="E530" s="17">
        <v>1004</v>
      </c>
      <c r="F530" s="17">
        <v>3179.33</v>
      </c>
      <c r="G530" s="15" t="s">
        <v>218</v>
      </c>
      <c r="H530" s="18">
        <v>4</v>
      </c>
      <c r="I530" s="10">
        <f t="shared" si="17"/>
        <v>0</v>
      </c>
    </row>
    <row r="531" spans="1:9" hidden="1" x14ac:dyDescent="0.3">
      <c r="A531" s="15" t="s">
        <v>349</v>
      </c>
      <c r="B531" s="15">
        <f t="shared" si="16"/>
        <v>67314</v>
      </c>
      <c r="C531" s="16">
        <v>43465</v>
      </c>
      <c r="D531" s="17">
        <v>7183.33</v>
      </c>
      <c r="E531" s="17">
        <v>2298.67</v>
      </c>
      <c r="F531" s="17">
        <v>4884.66</v>
      </c>
      <c r="G531" s="15" t="s">
        <v>218</v>
      </c>
      <c r="H531" s="18">
        <v>6</v>
      </c>
      <c r="I531" s="10">
        <f t="shared" si="17"/>
        <v>0</v>
      </c>
    </row>
    <row r="532" spans="1:9" hidden="1" x14ac:dyDescent="0.3">
      <c r="A532" s="15" t="s">
        <v>350</v>
      </c>
      <c r="B532" s="15">
        <f t="shared" si="16"/>
        <v>67315</v>
      </c>
      <c r="C532" s="16">
        <v>43465</v>
      </c>
      <c r="D532" s="17">
        <v>3995.83</v>
      </c>
      <c r="E532" s="17">
        <v>959</v>
      </c>
      <c r="F532" s="17">
        <v>3036.83</v>
      </c>
      <c r="G532" s="15" t="s">
        <v>218</v>
      </c>
      <c r="H532" s="18">
        <v>2</v>
      </c>
      <c r="I532" s="10">
        <f t="shared" si="17"/>
        <v>0</v>
      </c>
    </row>
    <row r="533" spans="1:9" hidden="1" x14ac:dyDescent="0.3">
      <c r="A533" s="15" t="s">
        <v>351</v>
      </c>
      <c r="B533" s="15">
        <f t="shared" si="16"/>
        <v>67316</v>
      </c>
      <c r="C533" s="16">
        <v>43465</v>
      </c>
      <c r="D533" s="17">
        <v>7370.83</v>
      </c>
      <c r="E533" s="17">
        <v>2063.83</v>
      </c>
      <c r="F533" s="17">
        <v>5307</v>
      </c>
      <c r="G533" s="15" t="s">
        <v>218</v>
      </c>
      <c r="H533" s="18">
        <v>2</v>
      </c>
      <c r="I533" s="10">
        <f t="shared" si="17"/>
        <v>0</v>
      </c>
    </row>
    <row r="534" spans="1:9" hidden="1" x14ac:dyDescent="0.3">
      <c r="A534" s="15" t="s">
        <v>352</v>
      </c>
      <c r="B534" s="15">
        <f t="shared" si="16"/>
        <v>67317</v>
      </c>
      <c r="C534" s="16">
        <v>43465</v>
      </c>
      <c r="D534" s="17">
        <v>5308.33</v>
      </c>
      <c r="E534" s="17">
        <v>1274</v>
      </c>
      <c r="F534" s="17">
        <v>4034.33</v>
      </c>
      <c r="G534" s="15" t="s">
        <v>218</v>
      </c>
      <c r="H534" s="18">
        <v>3</v>
      </c>
      <c r="I534" s="10">
        <f t="shared" si="17"/>
        <v>0</v>
      </c>
    </row>
    <row r="535" spans="1:9" hidden="1" x14ac:dyDescent="0.3">
      <c r="A535" s="15" t="s">
        <v>353</v>
      </c>
      <c r="B535" s="15">
        <f t="shared" si="16"/>
        <v>67318</v>
      </c>
      <c r="C535" s="16">
        <v>43465</v>
      </c>
      <c r="D535" s="17">
        <v>6620.83</v>
      </c>
      <c r="E535" s="17">
        <v>1920.04</v>
      </c>
      <c r="F535" s="17">
        <v>4700.79</v>
      </c>
      <c r="G535" s="15" t="s">
        <v>218</v>
      </c>
      <c r="H535" s="18">
        <v>3</v>
      </c>
      <c r="I535" s="10">
        <f t="shared" si="17"/>
        <v>0</v>
      </c>
    </row>
    <row r="536" spans="1:9" hidden="1" x14ac:dyDescent="0.3">
      <c r="A536" s="15" t="s">
        <v>354</v>
      </c>
      <c r="B536" s="15">
        <f t="shared" si="16"/>
        <v>67319</v>
      </c>
      <c r="C536" s="16">
        <v>43465</v>
      </c>
      <c r="D536" s="17">
        <v>4745.83</v>
      </c>
      <c r="E536" s="17">
        <v>1376.29</v>
      </c>
      <c r="F536" s="17">
        <v>3369.54</v>
      </c>
      <c r="G536" s="15" t="s">
        <v>218</v>
      </c>
      <c r="H536" s="18">
        <v>6</v>
      </c>
      <c r="I536" s="10">
        <f t="shared" si="17"/>
        <v>0</v>
      </c>
    </row>
    <row r="537" spans="1:9" hidden="1" x14ac:dyDescent="0.3">
      <c r="A537" s="15" t="s">
        <v>355</v>
      </c>
      <c r="B537" s="15">
        <f t="shared" si="16"/>
        <v>67320</v>
      </c>
      <c r="C537" s="16">
        <v>43465</v>
      </c>
      <c r="D537" s="17">
        <v>2683.33</v>
      </c>
      <c r="E537" s="17">
        <v>590.33000000000004</v>
      </c>
      <c r="F537" s="17">
        <v>2093</v>
      </c>
      <c r="G537" s="15" t="s">
        <v>218</v>
      </c>
      <c r="H537" s="18">
        <v>6</v>
      </c>
      <c r="I537" s="10">
        <f t="shared" si="17"/>
        <v>0</v>
      </c>
    </row>
    <row r="538" spans="1:9" hidden="1" x14ac:dyDescent="0.3">
      <c r="A538" s="15" t="s">
        <v>356</v>
      </c>
      <c r="B538" s="15">
        <f t="shared" si="16"/>
        <v>67321</v>
      </c>
      <c r="C538" s="16">
        <v>43465</v>
      </c>
      <c r="D538" s="17">
        <v>3620.83</v>
      </c>
      <c r="E538" s="17">
        <v>615.54</v>
      </c>
      <c r="F538" s="17">
        <v>3005.29</v>
      </c>
      <c r="G538" s="15" t="s">
        <v>218</v>
      </c>
      <c r="H538" s="18">
        <v>5</v>
      </c>
      <c r="I538" s="10">
        <f t="shared" si="17"/>
        <v>0</v>
      </c>
    </row>
    <row r="539" spans="1:9" hidden="1" x14ac:dyDescent="0.3">
      <c r="A539" s="15" t="s">
        <v>357</v>
      </c>
      <c r="B539" s="15">
        <f t="shared" ref="B539:B602" si="18">B538+1</f>
        <v>67322</v>
      </c>
      <c r="C539" s="16">
        <v>43465</v>
      </c>
      <c r="D539" s="17">
        <v>6058.33</v>
      </c>
      <c r="E539" s="17">
        <v>1635.75</v>
      </c>
      <c r="F539" s="17">
        <v>4422.58</v>
      </c>
      <c r="G539" s="15" t="s">
        <v>218</v>
      </c>
      <c r="H539" s="18">
        <v>2</v>
      </c>
      <c r="I539" s="10">
        <f t="shared" si="17"/>
        <v>0</v>
      </c>
    </row>
    <row r="540" spans="1:9" hidden="1" x14ac:dyDescent="0.3">
      <c r="A540" s="15" t="s">
        <v>358</v>
      </c>
      <c r="B540" s="15">
        <f t="shared" si="18"/>
        <v>67323</v>
      </c>
      <c r="C540" s="16">
        <v>43465</v>
      </c>
      <c r="D540" s="17">
        <v>5683.33</v>
      </c>
      <c r="E540" s="17">
        <v>1364</v>
      </c>
      <c r="F540" s="17">
        <v>4319.33</v>
      </c>
      <c r="G540" s="15" t="s">
        <v>218</v>
      </c>
      <c r="H540" s="18">
        <v>6</v>
      </c>
      <c r="I540" s="10">
        <f t="shared" si="17"/>
        <v>0</v>
      </c>
    </row>
    <row r="541" spans="1:9" hidden="1" x14ac:dyDescent="0.3">
      <c r="A541" s="15" t="s">
        <v>359</v>
      </c>
      <c r="B541" s="15">
        <f t="shared" si="18"/>
        <v>67324</v>
      </c>
      <c r="C541" s="16">
        <v>43465</v>
      </c>
      <c r="D541" s="17">
        <v>6433.33</v>
      </c>
      <c r="E541" s="17">
        <v>1801.33</v>
      </c>
      <c r="F541" s="17">
        <v>4632</v>
      </c>
      <c r="G541" s="15" t="s">
        <v>218</v>
      </c>
      <c r="H541" s="18">
        <v>2</v>
      </c>
      <c r="I541" s="10">
        <f t="shared" si="17"/>
        <v>0</v>
      </c>
    </row>
    <row r="542" spans="1:9" hidden="1" x14ac:dyDescent="0.3">
      <c r="A542" s="15" t="s">
        <v>360</v>
      </c>
      <c r="B542" s="15">
        <f t="shared" si="18"/>
        <v>67325</v>
      </c>
      <c r="C542" s="16">
        <v>43465</v>
      </c>
      <c r="D542" s="17">
        <v>5495.83</v>
      </c>
      <c r="E542" s="17">
        <v>1428.92</v>
      </c>
      <c r="F542" s="17">
        <v>4066.91</v>
      </c>
      <c r="G542" s="15" t="s">
        <v>218</v>
      </c>
      <c r="H542" s="18">
        <v>4</v>
      </c>
      <c r="I542" s="10">
        <f t="shared" si="17"/>
        <v>0</v>
      </c>
    </row>
    <row r="543" spans="1:9" hidden="1" x14ac:dyDescent="0.3">
      <c r="A543" s="15" t="s">
        <v>361</v>
      </c>
      <c r="B543" s="15">
        <f t="shared" si="18"/>
        <v>67326</v>
      </c>
      <c r="C543" s="16">
        <v>43465</v>
      </c>
      <c r="D543" s="17">
        <v>6058.33</v>
      </c>
      <c r="E543" s="17">
        <v>1635.75</v>
      </c>
      <c r="F543" s="17">
        <v>4422.58</v>
      </c>
      <c r="G543" s="15" t="s">
        <v>218</v>
      </c>
      <c r="H543" s="18">
        <v>3</v>
      </c>
      <c r="I543" s="10">
        <f t="shared" si="17"/>
        <v>0</v>
      </c>
    </row>
    <row r="544" spans="1:9" hidden="1" x14ac:dyDescent="0.3">
      <c r="A544" s="15" t="s">
        <v>362</v>
      </c>
      <c r="B544" s="15">
        <f t="shared" si="18"/>
        <v>67327</v>
      </c>
      <c r="C544" s="16">
        <v>43465</v>
      </c>
      <c r="D544" s="17">
        <v>3808.33</v>
      </c>
      <c r="E544" s="17">
        <v>914</v>
      </c>
      <c r="F544" s="17">
        <v>2894.33</v>
      </c>
      <c r="G544" s="15" t="s">
        <v>218</v>
      </c>
      <c r="H544" s="18">
        <v>2</v>
      </c>
      <c r="I544" s="10">
        <f t="shared" si="17"/>
        <v>0</v>
      </c>
    </row>
    <row r="545" spans="1:9" hidden="1" x14ac:dyDescent="0.3">
      <c r="A545" s="15" t="s">
        <v>363</v>
      </c>
      <c r="B545" s="15">
        <f t="shared" si="18"/>
        <v>67328</v>
      </c>
      <c r="C545" s="16">
        <v>43465</v>
      </c>
      <c r="D545" s="17">
        <v>4933.33</v>
      </c>
      <c r="E545" s="17">
        <v>1430.67</v>
      </c>
      <c r="F545" s="17">
        <v>3502.66</v>
      </c>
      <c r="G545" s="15" t="s">
        <v>218</v>
      </c>
      <c r="H545" s="18">
        <v>4</v>
      </c>
      <c r="I545" s="10">
        <f t="shared" si="17"/>
        <v>0</v>
      </c>
    </row>
    <row r="546" spans="1:9" hidden="1" x14ac:dyDescent="0.3">
      <c r="A546" s="15" t="s">
        <v>364</v>
      </c>
      <c r="B546" s="15">
        <f t="shared" si="18"/>
        <v>67329</v>
      </c>
      <c r="C546" s="16">
        <v>43465</v>
      </c>
      <c r="D546" s="17">
        <v>5120.83</v>
      </c>
      <c r="E546" s="17">
        <v>1433.83</v>
      </c>
      <c r="F546" s="17">
        <v>3687</v>
      </c>
      <c r="G546" s="15" t="s">
        <v>218</v>
      </c>
      <c r="H546" s="18">
        <v>2</v>
      </c>
      <c r="I546" s="10">
        <f t="shared" si="17"/>
        <v>0</v>
      </c>
    </row>
    <row r="547" spans="1:9" hidden="1" x14ac:dyDescent="0.3">
      <c r="A547" s="15" t="s">
        <v>365</v>
      </c>
      <c r="B547" s="15">
        <f t="shared" si="18"/>
        <v>67330</v>
      </c>
      <c r="C547" s="16">
        <v>43465</v>
      </c>
      <c r="D547" s="17">
        <v>4745.83</v>
      </c>
      <c r="E547" s="17">
        <v>1186.46</v>
      </c>
      <c r="F547" s="17">
        <v>3559.37</v>
      </c>
      <c r="G547" s="15" t="s">
        <v>218</v>
      </c>
      <c r="H547" s="18">
        <v>5</v>
      </c>
      <c r="I547" s="10">
        <f t="shared" si="17"/>
        <v>0</v>
      </c>
    </row>
    <row r="548" spans="1:9" hidden="1" x14ac:dyDescent="0.3">
      <c r="A548" s="15" t="s">
        <v>366</v>
      </c>
      <c r="B548" s="15">
        <f t="shared" si="18"/>
        <v>67331</v>
      </c>
      <c r="C548" s="16">
        <v>43465</v>
      </c>
      <c r="D548" s="17">
        <v>6245.83</v>
      </c>
      <c r="E548" s="17">
        <v>1998.67</v>
      </c>
      <c r="F548" s="17">
        <v>4247.16</v>
      </c>
      <c r="G548" s="15" t="s">
        <v>218</v>
      </c>
      <c r="H548" s="18">
        <v>2</v>
      </c>
      <c r="I548" s="10">
        <f t="shared" si="17"/>
        <v>0</v>
      </c>
    </row>
    <row r="549" spans="1:9" hidden="1" x14ac:dyDescent="0.3">
      <c r="A549" s="15" t="s">
        <v>367</v>
      </c>
      <c r="B549" s="15">
        <f t="shared" si="18"/>
        <v>67332</v>
      </c>
      <c r="C549" s="16">
        <v>43465</v>
      </c>
      <c r="D549" s="17">
        <v>6808.33</v>
      </c>
      <c r="E549" s="17">
        <v>1838.25</v>
      </c>
      <c r="F549" s="17">
        <v>4970.08</v>
      </c>
      <c r="G549" s="15" t="s">
        <v>218</v>
      </c>
      <c r="H549" s="18">
        <v>4</v>
      </c>
      <c r="I549" s="10">
        <f t="shared" si="17"/>
        <v>0</v>
      </c>
    </row>
    <row r="550" spans="1:9" hidden="1" x14ac:dyDescent="0.3">
      <c r="A550" s="15" t="s">
        <v>368</v>
      </c>
      <c r="B550" s="15">
        <f t="shared" si="18"/>
        <v>67333</v>
      </c>
      <c r="C550" s="16">
        <v>43465</v>
      </c>
      <c r="D550" s="17">
        <v>4558.33</v>
      </c>
      <c r="E550" s="17">
        <v>1321.92</v>
      </c>
      <c r="F550" s="17">
        <v>3236.41</v>
      </c>
      <c r="G550" s="15" t="s">
        <v>218</v>
      </c>
      <c r="H550" s="18">
        <v>3</v>
      </c>
      <c r="I550" s="10">
        <f t="shared" si="17"/>
        <v>0</v>
      </c>
    </row>
    <row r="551" spans="1:9" hidden="1" x14ac:dyDescent="0.3">
      <c r="A551" s="15" t="s">
        <v>369</v>
      </c>
      <c r="B551" s="15">
        <f t="shared" si="18"/>
        <v>67334</v>
      </c>
      <c r="C551" s="16">
        <v>43465</v>
      </c>
      <c r="D551" s="17">
        <v>5308.33</v>
      </c>
      <c r="E551" s="17">
        <v>1486.33</v>
      </c>
      <c r="F551" s="17">
        <v>3822</v>
      </c>
      <c r="G551" s="15" t="s">
        <v>218</v>
      </c>
      <c r="H551" s="18">
        <v>5</v>
      </c>
      <c r="I551" s="10">
        <f t="shared" si="17"/>
        <v>0</v>
      </c>
    </row>
    <row r="552" spans="1:9" hidden="1" x14ac:dyDescent="0.3">
      <c r="A552" s="15" t="s">
        <v>370</v>
      </c>
      <c r="B552" s="15">
        <f t="shared" si="18"/>
        <v>67335</v>
      </c>
      <c r="C552" s="16">
        <v>43465</v>
      </c>
      <c r="D552" s="17">
        <v>5870.83</v>
      </c>
      <c r="E552" s="17">
        <v>1409</v>
      </c>
      <c r="F552" s="17">
        <v>4461.83</v>
      </c>
      <c r="G552" s="15" t="s">
        <v>218</v>
      </c>
      <c r="H552" s="18">
        <v>2</v>
      </c>
      <c r="I552" s="10">
        <f t="shared" si="17"/>
        <v>0</v>
      </c>
    </row>
    <row r="553" spans="1:9" hidden="1" x14ac:dyDescent="0.3">
      <c r="A553" s="15" t="s">
        <v>371</v>
      </c>
      <c r="B553" s="15">
        <f t="shared" si="18"/>
        <v>67336</v>
      </c>
      <c r="C553" s="16">
        <v>43465</v>
      </c>
      <c r="D553" s="17">
        <v>2870.83</v>
      </c>
      <c r="E553" s="17">
        <v>689</v>
      </c>
      <c r="F553" s="17">
        <v>2181.83</v>
      </c>
      <c r="G553" s="15" t="s">
        <v>218</v>
      </c>
      <c r="H553" s="18">
        <v>6</v>
      </c>
      <c r="I553" s="10">
        <f t="shared" si="17"/>
        <v>0</v>
      </c>
    </row>
    <row r="554" spans="1:9" hidden="1" x14ac:dyDescent="0.3">
      <c r="A554" s="15" t="s">
        <v>372</v>
      </c>
      <c r="B554" s="15">
        <f t="shared" si="18"/>
        <v>67337</v>
      </c>
      <c r="C554" s="16">
        <v>43465</v>
      </c>
      <c r="D554" s="17">
        <v>6808.33</v>
      </c>
      <c r="E554" s="17">
        <v>1838.25</v>
      </c>
      <c r="F554" s="17">
        <v>4970.08</v>
      </c>
      <c r="G554" s="15" t="s">
        <v>218</v>
      </c>
      <c r="H554" s="18">
        <v>2</v>
      </c>
      <c r="I554" s="10">
        <f t="shared" si="17"/>
        <v>0</v>
      </c>
    </row>
    <row r="555" spans="1:9" hidden="1" x14ac:dyDescent="0.3">
      <c r="A555" s="15" t="s">
        <v>373</v>
      </c>
      <c r="B555" s="15">
        <f t="shared" si="18"/>
        <v>67338</v>
      </c>
      <c r="C555" s="16">
        <v>43465</v>
      </c>
      <c r="D555" s="17">
        <v>2308.33</v>
      </c>
      <c r="E555" s="17">
        <v>207.75</v>
      </c>
      <c r="F555" s="17">
        <v>2100.58</v>
      </c>
      <c r="G555" s="15" t="s">
        <v>218</v>
      </c>
      <c r="H555" s="18">
        <v>6</v>
      </c>
      <c r="I555" s="10">
        <f t="shared" si="17"/>
        <v>0</v>
      </c>
    </row>
    <row r="556" spans="1:9" hidden="1" x14ac:dyDescent="0.3">
      <c r="A556" s="15" t="s">
        <v>374</v>
      </c>
      <c r="B556" s="15">
        <f t="shared" si="18"/>
        <v>67339</v>
      </c>
      <c r="C556" s="16">
        <v>43465</v>
      </c>
      <c r="D556" s="17">
        <v>3245.83</v>
      </c>
      <c r="E556" s="17">
        <v>681.63</v>
      </c>
      <c r="F556" s="17">
        <v>2564.1999999999998</v>
      </c>
      <c r="G556" s="15" t="s">
        <v>218</v>
      </c>
      <c r="H556" s="18">
        <v>6</v>
      </c>
      <c r="I556" s="10">
        <f t="shared" si="17"/>
        <v>0</v>
      </c>
    </row>
    <row r="557" spans="1:9" hidden="1" x14ac:dyDescent="0.3">
      <c r="A557" s="15" t="s">
        <v>375</v>
      </c>
      <c r="B557" s="15">
        <f t="shared" si="18"/>
        <v>67340</v>
      </c>
      <c r="C557" s="16">
        <v>43465</v>
      </c>
      <c r="D557" s="17">
        <v>4183.33</v>
      </c>
      <c r="E557" s="17">
        <v>1171.33</v>
      </c>
      <c r="F557" s="17">
        <v>3012</v>
      </c>
      <c r="G557" s="15" t="s">
        <v>218</v>
      </c>
      <c r="H557" s="18">
        <v>5</v>
      </c>
      <c r="I557" s="10">
        <f t="shared" si="17"/>
        <v>0</v>
      </c>
    </row>
    <row r="558" spans="1:9" hidden="1" x14ac:dyDescent="0.3">
      <c r="A558" s="15" t="s">
        <v>376</v>
      </c>
      <c r="B558" s="15">
        <f t="shared" si="18"/>
        <v>67341</v>
      </c>
      <c r="C558" s="16">
        <v>43465</v>
      </c>
      <c r="D558" s="17">
        <v>3433.33</v>
      </c>
      <c r="E558" s="17">
        <v>721</v>
      </c>
      <c r="F558" s="17">
        <v>2712.33</v>
      </c>
      <c r="G558" s="15" t="s">
        <v>218</v>
      </c>
      <c r="H558" s="18">
        <v>5</v>
      </c>
      <c r="I558" s="10">
        <f t="shared" si="17"/>
        <v>0</v>
      </c>
    </row>
    <row r="559" spans="1:9" hidden="1" x14ac:dyDescent="0.3">
      <c r="A559" s="15" t="s">
        <v>377</v>
      </c>
      <c r="B559" s="15">
        <f t="shared" si="18"/>
        <v>67342</v>
      </c>
      <c r="C559" s="16">
        <v>43465</v>
      </c>
      <c r="D559" s="17">
        <v>6245.83</v>
      </c>
      <c r="E559" s="17">
        <v>1936.21</v>
      </c>
      <c r="F559" s="17">
        <v>4309.62</v>
      </c>
      <c r="G559" s="15" t="s">
        <v>218</v>
      </c>
      <c r="H559" s="18">
        <v>5</v>
      </c>
      <c r="I559" s="10">
        <f t="shared" si="17"/>
        <v>0</v>
      </c>
    </row>
    <row r="560" spans="1:9" hidden="1" x14ac:dyDescent="0.3">
      <c r="A560" s="15" t="s">
        <v>378</v>
      </c>
      <c r="B560" s="15">
        <f t="shared" si="18"/>
        <v>67343</v>
      </c>
      <c r="C560" s="16">
        <v>43465</v>
      </c>
      <c r="D560" s="17">
        <v>4745.83</v>
      </c>
      <c r="E560" s="17">
        <v>1139</v>
      </c>
      <c r="F560" s="17">
        <v>3606.83</v>
      </c>
      <c r="G560" s="15" t="s">
        <v>218</v>
      </c>
      <c r="H560" s="18">
        <v>3</v>
      </c>
      <c r="I560" s="10">
        <f t="shared" si="17"/>
        <v>0</v>
      </c>
    </row>
    <row r="561" spans="1:9" hidden="1" x14ac:dyDescent="0.3">
      <c r="A561" s="15" t="s">
        <v>379</v>
      </c>
      <c r="B561" s="15">
        <f t="shared" si="18"/>
        <v>67344</v>
      </c>
      <c r="C561" s="16">
        <v>43465</v>
      </c>
      <c r="D561" s="17">
        <v>2870.83</v>
      </c>
      <c r="E561" s="17">
        <v>545.46</v>
      </c>
      <c r="F561" s="17">
        <v>2325.37</v>
      </c>
      <c r="G561" s="15" t="s">
        <v>218</v>
      </c>
      <c r="H561" s="18">
        <v>6</v>
      </c>
      <c r="I561" s="10">
        <f t="shared" si="17"/>
        <v>0</v>
      </c>
    </row>
    <row r="562" spans="1:9" hidden="1" x14ac:dyDescent="0.3">
      <c r="A562" s="15" t="s">
        <v>380</v>
      </c>
      <c r="B562" s="15">
        <f t="shared" si="18"/>
        <v>67345</v>
      </c>
      <c r="C562" s="16">
        <v>43465</v>
      </c>
      <c r="D562" s="17">
        <v>3995.83</v>
      </c>
      <c r="E562" s="17">
        <v>959</v>
      </c>
      <c r="F562" s="17">
        <v>3036.83</v>
      </c>
      <c r="G562" s="15" t="s">
        <v>218</v>
      </c>
      <c r="H562" s="18">
        <v>4</v>
      </c>
      <c r="I562" s="10">
        <f t="shared" si="17"/>
        <v>0</v>
      </c>
    </row>
    <row r="563" spans="1:9" hidden="1" x14ac:dyDescent="0.3">
      <c r="A563" s="15" t="s">
        <v>381</v>
      </c>
      <c r="B563" s="15">
        <f t="shared" si="18"/>
        <v>67346</v>
      </c>
      <c r="C563" s="16">
        <v>43465</v>
      </c>
      <c r="D563" s="17">
        <v>4183.33</v>
      </c>
      <c r="E563" s="17">
        <v>1129.5</v>
      </c>
      <c r="F563" s="17">
        <v>3053.83</v>
      </c>
      <c r="G563" s="15" t="s">
        <v>218</v>
      </c>
      <c r="H563" s="18">
        <v>4</v>
      </c>
      <c r="I563" s="10">
        <f t="shared" si="17"/>
        <v>0</v>
      </c>
    </row>
    <row r="564" spans="1:9" hidden="1" x14ac:dyDescent="0.3">
      <c r="A564" s="15" t="s">
        <v>382</v>
      </c>
      <c r="B564" s="15">
        <f t="shared" si="18"/>
        <v>67347</v>
      </c>
      <c r="C564" s="16">
        <v>43465</v>
      </c>
      <c r="D564" s="17">
        <v>2683.33</v>
      </c>
      <c r="E564" s="17">
        <v>617.16999999999996</v>
      </c>
      <c r="F564" s="17">
        <v>2066.16</v>
      </c>
      <c r="G564" s="15" t="s">
        <v>218</v>
      </c>
      <c r="H564" s="18">
        <v>6</v>
      </c>
      <c r="I564" s="10">
        <f t="shared" si="17"/>
        <v>0</v>
      </c>
    </row>
    <row r="565" spans="1:9" hidden="1" x14ac:dyDescent="0.3">
      <c r="A565" s="15" t="s">
        <v>383</v>
      </c>
      <c r="B565" s="15">
        <f t="shared" si="18"/>
        <v>67348</v>
      </c>
      <c r="C565" s="16">
        <v>43465</v>
      </c>
      <c r="D565" s="17">
        <v>3620.83</v>
      </c>
      <c r="E565" s="17">
        <v>615.54</v>
      </c>
      <c r="F565" s="17">
        <v>3005.29</v>
      </c>
      <c r="G565" s="15" t="s">
        <v>218</v>
      </c>
      <c r="H565" s="18">
        <v>3</v>
      </c>
      <c r="I565" s="10">
        <f t="shared" si="17"/>
        <v>0</v>
      </c>
    </row>
    <row r="566" spans="1:9" hidden="1" x14ac:dyDescent="0.3">
      <c r="A566" s="15" t="s">
        <v>384</v>
      </c>
      <c r="B566" s="15">
        <f t="shared" si="18"/>
        <v>67349</v>
      </c>
      <c r="C566" s="16">
        <v>43465</v>
      </c>
      <c r="D566" s="17">
        <v>6058.33</v>
      </c>
      <c r="E566" s="17">
        <v>1817.5</v>
      </c>
      <c r="F566" s="17">
        <v>4240.83</v>
      </c>
      <c r="G566" s="15" t="s">
        <v>218</v>
      </c>
      <c r="H566" s="18">
        <v>4</v>
      </c>
      <c r="I566" s="10">
        <f t="shared" si="17"/>
        <v>0</v>
      </c>
    </row>
    <row r="567" spans="1:9" hidden="1" x14ac:dyDescent="0.3">
      <c r="A567" s="15" t="s">
        <v>385</v>
      </c>
      <c r="B567" s="15">
        <f t="shared" si="18"/>
        <v>67350</v>
      </c>
      <c r="C567" s="16">
        <v>43465</v>
      </c>
      <c r="D567" s="17">
        <v>5683.33</v>
      </c>
      <c r="E567" s="17">
        <v>1534.5</v>
      </c>
      <c r="F567" s="17">
        <v>4148.83</v>
      </c>
      <c r="G567" s="15" t="s">
        <v>218</v>
      </c>
      <c r="H567" s="18">
        <v>2</v>
      </c>
      <c r="I567" s="10">
        <f t="shared" si="17"/>
        <v>0</v>
      </c>
    </row>
    <row r="568" spans="1:9" hidden="1" x14ac:dyDescent="0.3">
      <c r="A568" s="15" t="s">
        <v>386</v>
      </c>
      <c r="B568" s="15">
        <f t="shared" si="18"/>
        <v>67351</v>
      </c>
      <c r="C568" s="16">
        <v>43465</v>
      </c>
      <c r="D568" s="17">
        <v>6433.33</v>
      </c>
      <c r="E568" s="17">
        <v>1865.67</v>
      </c>
      <c r="F568" s="17">
        <v>4567.66</v>
      </c>
      <c r="G568" s="15" t="s">
        <v>218</v>
      </c>
      <c r="H568" s="18">
        <v>6</v>
      </c>
      <c r="I568" s="10">
        <f t="shared" si="17"/>
        <v>0</v>
      </c>
    </row>
    <row r="569" spans="1:9" hidden="1" x14ac:dyDescent="0.3">
      <c r="A569" s="15" t="s">
        <v>387</v>
      </c>
      <c r="B569" s="15">
        <f t="shared" si="18"/>
        <v>67352</v>
      </c>
      <c r="C569" s="16">
        <v>43465</v>
      </c>
      <c r="D569" s="17">
        <v>5495.83</v>
      </c>
      <c r="E569" s="17">
        <v>1373.96</v>
      </c>
      <c r="F569" s="17">
        <v>4121.87</v>
      </c>
      <c r="G569" s="15" t="s">
        <v>218</v>
      </c>
      <c r="H569" s="18">
        <v>4</v>
      </c>
      <c r="I569" s="10">
        <f t="shared" si="17"/>
        <v>0</v>
      </c>
    </row>
    <row r="570" spans="1:9" hidden="1" x14ac:dyDescent="0.3">
      <c r="A570" s="15" t="s">
        <v>388</v>
      </c>
      <c r="B570" s="15">
        <f t="shared" si="18"/>
        <v>67353</v>
      </c>
      <c r="C570" s="16">
        <v>43465</v>
      </c>
      <c r="D570" s="17">
        <v>6058.33</v>
      </c>
      <c r="E570" s="17">
        <v>1756.92</v>
      </c>
      <c r="F570" s="17">
        <v>4301.41</v>
      </c>
      <c r="G570" s="15" t="s">
        <v>218</v>
      </c>
      <c r="H570" s="18">
        <v>4</v>
      </c>
      <c r="I570" s="10">
        <f t="shared" si="17"/>
        <v>0</v>
      </c>
    </row>
    <row r="571" spans="1:9" hidden="1" x14ac:dyDescent="0.3">
      <c r="A571" s="15" t="s">
        <v>389</v>
      </c>
      <c r="B571" s="15">
        <f t="shared" si="18"/>
        <v>67354</v>
      </c>
      <c r="C571" s="16">
        <v>43465</v>
      </c>
      <c r="D571" s="17">
        <v>3808.33</v>
      </c>
      <c r="E571" s="17">
        <v>647.41999999999996</v>
      </c>
      <c r="F571" s="17">
        <v>3160.91</v>
      </c>
      <c r="G571" s="15" t="s">
        <v>218</v>
      </c>
      <c r="H571" s="18">
        <v>3</v>
      </c>
      <c r="I571" s="10">
        <f t="shared" si="17"/>
        <v>0</v>
      </c>
    </row>
    <row r="572" spans="1:9" hidden="1" x14ac:dyDescent="0.3">
      <c r="A572" s="15" t="s">
        <v>390</v>
      </c>
      <c r="B572" s="15">
        <f t="shared" si="18"/>
        <v>67355</v>
      </c>
      <c r="C572" s="16">
        <v>43465</v>
      </c>
      <c r="D572" s="17">
        <v>4933.33</v>
      </c>
      <c r="E572" s="17">
        <v>1134.67</v>
      </c>
      <c r="F572" s="17">
        <v>3798.66</v>
      </c>
      <c r="G572" s="15" t="s">
        <v>218</v>
      </c>
      <c r="H572" s="18">
        <v>6</v>
      </c>
      <c r="I572" s="10">
        <f t="shared" si="17"/>
        <v>0</v>
      </c>
    </row>
    <row r="573" spans="1:9" hidden="1" x14ac:dyDescent="0.3">
      <c r="A573" s="15" t="s">
        <v>391</v>
      </c>
      <c r="B573" s="15">
        <f t="shared" si="18"/>
        <v>67356</v>
      </c>
      <c r="C573" s="16">
        <v>43465</v>
      </c>
      <c r="D573" s="17">
        <v>5120.83</v>
      </c>
      <c r="E573" s="17">
        <v>1331.42</v>
      </c>
      <c r="F573" s="17">
        <v>3789.41</v>
      </c>
      <c r="G573" s="15" t="s">
        <v>218</v>
      </c>
      <c r="H573" s="18">
        <v>5</v>
      </c>
      <c r="I573" s="10">
        <f t="shared" si="17"/>
        <v>0</v>
      </c>
    </row>
    <row r="574" spans="1:9" hidden="1" x14ac:dyDescent="0.3">
      <c r="A574" s="15" t="s">
        <v>392</v>
      </c>
      <c r="B574" s="15">
        <f t="shared" si="18"/>
        <v>67357</v>
      </c>
      <c r="C574" s="16">
        <v>43465</v>
      </c>
      <c r="D574" s="17">
        <v>3995.83</v>
      </c>
      <c r="E574" s="17">
        <v>839.13</v>
      </c>
      <c r="F574" s="17">
        <v>3156.7</v>
      </c>
      <c r="G574" s="15" t="s">
        <v>218</v>
      </c>
      <c r="H574" s="18">
        <v>1</v>
      </c>
      <c r="I574" s="10">
        <f t="shared" si="17"/>
        <v>0</v>
      </c>
    </row>
    <row r="575" spans="1:9" hidden="1" x14ac:dyDescent="0.3">
      <c r="A575" s="15" t="s">
        <v>393</v>
      </c>
      <c r="B575" s="15">
        <f t="shared" si="18"/>
        <v>67358</v>
      </c>
      <c r="C575" s="16">
        <v>43465</v>
      </c>
      <c r="D575" s="17">
        <v>6995.83</v>
      </c>
      <c r="E575" s="17">
        <v>2238.67</v>
      </c>
      <c r="F575" s="17">
        <v>4757.16</v>
      </c>
      <c r="G575" s="15" t="s">
        <v>218</v>
      </c>
      <c r="H575" s="18">
        <v>3</v>
      </c>
      <c r="I575" s="10">
        <f t="shared" si="17"/>
        <v>0</v>
      </c>
    </row>
    <row r="576" spans="1:9" hidden="1" x14ac:dyDescent="0.3">
      <c r="A576" s="15" t="s">
        <v>394</v>
      </c>
      <c r="B576" s="15">
        <f t="shared" si="18"/>
        <v>67359</v>
      </c>
      <c r="C576" s="16">
        <v>43465</v>
      </c>
      <c r="D576" s="17">
        <v>4183.33</v>
      </c>
      <c r="E576" s="17">
        <v>1045.83</v>
      </c>
      <c r="F576" s="17">
        <v>3137.5</v>
      </c>
      <c r="G576" s="15" t="s">
        <v>218</v>
      </c>
      <c r="H576" s="18">
        <v>5</v>
      </c>
      <c r="I576" s="10">
        <f t="shared" si="17"/>
        <v>0</v>
      </c>
    </row>
    <row r="577" spans="1:9" hidden="1" x14ac:dyDescent="0.3">
      <c r="A577" s="15" t="s">
        <v>395</v>
      </c>
      <c r="B577" s="15">
        <f t="shared" si="18"/>
        <v>67360</v>
      </c>
      <c r="C577" s="16">
        <v>43465</v>
      </c>
      <c r="D577" s="17">
        <v>5870.83</v>
      </c>
      <c r="E577" s="17">
        <v>1643.83</v>
      </c>
      <c r="F577" s="17">
        <v>4227</v>
      </c>
      <c r="G577" s="15" t="s">
        <v>218</v>
      </c>
      <c r="H577" s="18">
        <v>1</v>
      </c>
      <c r="I577" s="10">
        <f t="shared" si="17"/>
        <v>0</v>
      </c>
    </row>
    <row r="578" spans="1:9" hidden="1" x14ac:dyDescent="0.3">
      <c r="A578" s="15" t="s">
        <v>396</v>
      </c>
      <c r="B578" s="15">
        <f t="shared" si="18"/>
        <v>67361</v>
      </c>
      <c r="C578" s="16">
        <v>43465</v>
      </c>
      <c r="D578" s="17">
        <v>5308.33</v>
      </c>
      <c r="E578" s="17">
        <v>1327.08</v>
      </c>
      <c r="F578" s="17">
        <v>3981.25</v>
      </c>
      <c r="G578" s="15" t="s">
        <v>218</v>
      </c>
      <c r="H578" s="18">
        <v>2</v>
      </c>
      <c r="I578" s="10">
        <f t="shared" si="17"/>
        <v>0</v>
      </c>
    </row>
    <row r="579" spans="1:9" hidden="1" x14ac:dyDescent="0.3">
      <c r="A579" s="15" t="s">
        <v>397</v>
      </c>
      <c r="B579" s="15">
        <f t="shared" si="18"/>
        <v>67362</v>
      </c>
      <c r="C579" s="16">
        <v>43465</v>
      </c>
      <c r="D579" s="17">
        <v>6620.83</v>
      </c>
      <c r="E579" s="17">
        <v>1986.25</v>
      </c>
      <c r="F579" s="17">
        <v>4634.58</v>
      </c>
      <c r="G579" s="15" t="s">
        <v>218</v>
      </c>
      <c r="H579" s="18">
        <v>3</v>
      </c>
      <c r="I579" s="10">
        <f t="shared" ref="I579:I642" si="19">IF(B580-B579&lt;&gt;1,(B580-B579)-1,0)</f>
        <v>0</v>
      </c>
    </row>
    <row r="580" spans="1:9" hidden="1" x14ac:dyDescent="0.3">
      <c r="A580" s="15" t="s">
        <v>398</v>
      </c>
      <c r="B580" s="15">
        <f t="shared" si="18"/>
        <v>67363</v>
      </c>
      <c r="C580" s="16">
        <v>43465</v>
      </c>
      <c r="D580" s="17">
        <v>4558.33</v>
      </c>
      <c r="E580" s="17">
        <v>1139.58</v>
      </c>
      <c r="F580" s="17">
        <v>3418.75</v>
      </c>
      <c r="G580" s="15" t="s">
        <v>218</v>
      </c>
      <c r="H580" s="18">
        <v>2</v>
      </c>
      <c r="I580" s="10">
        <f t="shared" si="19"/>
        <v>0</v>
      </c>
    </row>
    <row r="581" spans="1:9" hidden="1" x14ac:dyDescent="0.3">
      <c r="A581" s="15" t="s">
        <v>399</v>
      </c>
      <c r="B581" s="15">
        <f t="shared" si="18"/>
        <v>67364</v>
      </c>
      <c r="C581" s="16">
        <v>43465</v>
      </c>
      <c r="D581" s="17">
        <v>2683.33</v>
      </c>
      <c r="E581" s="17">
        <v>456.17</v>
      </c>
      <c r="F581" s="17">
        <v>2227.16</v>
      </c>
      <c r="G581" s="15" t="s">
        <v>218</v>
      </c>
      <c r="H581" s="18">
        <v>6</v>
      </c>
      <c r="I581" s="10">
        <f t="shared" si="19"/>
        <v>0</v>
      </c>
    </row>
    <row r="582" spans="1:9" hidden="1" x14ac:dyDescent="0.3">
      <c r="A582" s="15" t="s">
        <v>400</v>
      </c>
      <c r="B582" s="15">
        <f t="shared" si="18"/>
        <v>67365</v>
      </c>
      <c r="C582" s="16">
        <v>43465</v>
      </c>
      <c r="D582" s="17">
        <v>3620.83</v>
      </c>
      <c r="E582" s="17">
        <v>760.38</v>
      </c>
      <c r="F582" s="17">
        <v>2860.45</v>
      </c>
      <c r="G582" s="15" t="s">
        <v>218</v>
      </c>
      <c r="H582" s="18">
        <v>5</v>
      </c>
      <c r="I582" s="10">
        <f t="shared" si="19"/>
        <v>0</v>
      </c>
    </row>
    <row r="583" spans="1:9" hidden="1" x14ac:dyDescent="0.3">
      <c r="A583" s="15" t="s">
        <v>401</v>
      </c>
      <c r="B583" s="15">
        <f t="shared" si="18"/>
        <v>67366</v>
      </c>
      <c r="C583" s="16">
        <v>43465</v>
      </c>
      <c r="D583" s="17">
        <v>6058.33</v>
      </c>
      <c r="E583" s="17">
        <v>1817.5</v>
      </c>
      <c r="F583" s="17">
        <v>4240.83</v>
      </c>
      <c r="G583" s="15" t="s">
        <v>218</v>
      </c>
      <c r="H583" s="18">
        <v>2</v>
      </c>
      <c r="I583" s="10">
        <f t="shared" si="19"/>
        <v>0</v>
      </c>
    </row>
    <row r="584" spans="1:9" hidden="1" x14ac:dyDescent="0.3">
      <c r="A584" s="15" t="s">
        <v>402</v>
      </c>
      <c r="B584" s="15">
        <f t="shared" si="18"/>
        <v>67367</v>
      </c>
      <c r="C584" s="16">
        <v>43465</v>
      </c>
      <c r="D584" s="17">
        <v>5683.33</v>
      </c>
      <c r="E584" s="17">
        <v>1307.17</v>
      </c>
      <c r="F584" s="17">
        <v>4376.16</v>
      </c>
      <c r="G584" s="15" t="s">
        <v>218</v>
      </c>
      <c r="H584" s="18">
        <v>2</v>
      </c>
      <c r="I584" s="10">
        <f t="shared" si="19"/>
        <v>0</v>
      </c>
    </row>
    <row r="585" spans="1:9" hidden="1" x14ac:dyDescent="0.3">
      <c r="A585" s="15" t="s">
        <v>403</v>
      </c>
      <c r="B585" s="15">
        <f t="shared" si="18"/>
        <v>67368</v>
      </c>
      <c r="C585" s="16">
        <v>43465</v>
      </c>
      <c r="D585" s="17">
        <v>6433.33</v>
      </c>
      <c r="E585" s="17">
        <v>1737</v>
      </c>
      <c r="F585" s="17">
        <v>4696.33</v>
      </c>
      <c r="G585" s="15" t="s">
        <v>218</v>
      </c>
      <c r="H585" s="18">
        <v>1</v>
      </c>
      <c r="I585" s="10">
        <f t="shared" si="19"/>
        <v>0</v>
      </c>
    </row>
    <row r="586" spans="1:9" hidden="1" x14ac:dyDescent="0.3">
      <c r="A586" s="15" t="s">
        <v>404</v>
      </c>
      <c r="B586" s="15">
        <f t="shared" si="18"/>
        <v>67369</v>
      </c>
      <c r="C586" s="16">
        <v>43465</v>
      </c>
      <c r="D586" s="17">
        <v>5683.33</v>
      </c>
      <c r="E586" s="17">
        <v>1591.33</v>
      </c>
      <c r="F586" s="17">
        <v>4092</v>
      </c>
      <c r="G586" s="15" t="s">
        <v>218</v>
      </c>
      <c r="H586" s="18">
        <v>2</v>
      </c>
      <c r="I586" s="10">
        <f t="shared" si="19"/>
        <v>0</v>
      </c>
    </row>
    <row r="587" spans="1:9" hidden="1" x14ac:dyDescent="0.3">
      <c r="A587" s="15" t="s">
        <v>405</v>
      </c>
      <c r="B587" s="15">
        <f t="shared" si="18"/>
        <v>67370</v>
      </c>
      <c r="C587" s="16">
        <v>43465</v>
      </c>
      <c r="D587" s="17">
        <v>4933.33</v>
      </c>
      <c r="E587" s="17">
        <v>1233.33</v>
      </c>
      <c r="F587" s="17">
        <v>3700</v>
      </c>
      <c r="G587" s="15" t="s">
        <v>218</v>
      </c>
      <c r="H587" s="18">
        <v>3</v>
      </c>
      <c r="I587" s="10">
        <f t="shared" si="19"/>
        <v>0</v>
      </c>
    </row>
    <row r="588" spans="1:9" hidden="1" x14ac:dyDescent="0.3">
      <c r="A588" s="15" t="s">
        <v>406</v>
      </c>
      <c r="B588" s="15">
        <f t="shared" si="18"/>
        <v>67371</v>
      </c>
      <c r="C588" s="16">
        <v>43465</v>
      </c>
      <c r="D588" s="17">
        <v>3808.33</v>
      </c>
      <c r="E588" s="17">
        <v>914</v>
      </c>
      <c r="F588" s="17">
        <v>2894.33</v>
      </c>
      <c r="G588" s="15" t="s">
        <v>218</v>
      </c>
      <c r="H588" s="18">
        <v>5</v>
      </c>
      <c r="I588" s="10">
        <f t="shared" si="19"/>
        <v>0</v>
      </c>
    </row>
    <row r="589" spans="1:9" hidden="1" x14ac:dyDescent="0.3">
      <c r="A589" s="15" t="s">
        <v>407</v>
      </c>
      <c r="B589" s="15">
        <f t="shared" si="18"/>
        <v>67372</v>
      </c>
      <c r="C589" s="16">
        <v>43465</v>
      </c>
      <c r="D589" s="17">
        <v>3995.83</v>
      </c>
      <c r="E589" s="17">
        <v>759.21</v>
      </c>
      <c r="F589" s="17">
        <v>3236.62</v>
      </c>
      <c r="G589" s="15" t="s">
        <v>218</v>
      </c>
      <c r="H589" s="18">
        <v>4</v>
      </c>
      <c r="I589" s="10">
        <f t="shared" si="19"/>
        <v>0</v>
      </c>
    </row>
    <row r="590" spans="1:9" hidden="1" x14ac:dyDescent="0.3">
      <c r="A590" s="15" t="s">
        <v>408</v>
      </c>
      <c r="B590" s="15">
        <f t="shared" si="18"/>
        <v>67373</v>
      </c>
      <c r="C590" s="16">
        <v>43465</v>
      </c>
      <c r="D590" s="17">
        <v>3245.83</v>
      </c>
      <c r="E590" s="17">
        <v>584.25</v>
      </c>
      <c r="F590" s="17">
        <v>2661.58</v>
      </c>
      <c r="G590" s="15" t="s">
        <v>218</v>
      </c>
      <c r="H590" s="18">
        <v>6</v>
      </c>
      <c r="I590" s="10">
        <f t="shared" si="19"/>
        <v>0</v>
      </c>
    </row>
    <row r="591" spans="1:9" hidden="1" x14ac:dyDescent="0.3">
      <c r="A591" s="15" t="s">
        <v>409</v>
      </c>
      <c r="B591" s="15">
        <f t="shared" si="18"/>
        <v>67374</v>
      </c>
      <c r="C591" s="16">
        <v>43465</v>
      </c>
      <c r="D591" s="17">
        <v>6808.33</v>
      </c>
      <c r="E591" s="17">
        <v>1838.25</v>
      </c>
      <c r="F591" s="17">
        <v>4970.08</v>
      </c>
      <c r="G591" s="15" t="s">
        <v>218</v>
      </c>
      <c r="H591" s="18">
        <v>3</v>
      </c>
      <c r="I591" s="10">
        <f t="shared" si="19"/>
        <v>0</v>
      </c>
    </row>
    <row r="592" spans="1:9" hidden="1" x14ac:dyDescent="0.3">
      <c r="A592" s="15" t="s">
        <v>410</v>
      </c>
      <c r="B592" s="15">
        <f t="shared" si="18"/>
        <v>67375</v>
      </c>
      <c r="C592" s="16">
        <v>43465</v>
      </c>
      <c r="D592" s="17">
        <v>6433.33</v>
      </c>
      <c r="E592" s="17">
        <v>2058.67</v>
      </c>
      <c r="F592" s="17">
        <v>4374.66</v>
      </c>
      <c r="G592" s="15" t="s">
        <v>218</v>
      </c>
      <c r="H592" s="18">
        <v>4</v>
      </c>
      <c r="I592" s="10">
        <f t="shared" si="19"/>
        <v>0</v>
      </c>
    </row>
    <row r="593" spans="1:9" hidden="1" x14ac:dyDescent="0.3">
      <c r="A593" s="15" t="s">
        <v>411</v>
      </c>
      <c r="B593" s="15">
        <f t="shared" si="18"/>
        <v>67376</v>
      </c>
      <c r="C593" s="16">
        <v>43465</v>
      </c>
      <c r="D593" s="17">
        <v>3058.33</v>
      </c>
      <c r="E593" s="17">
        <v>764.58</v>
      </c>
      <c r="F593" s="17">
        <v>2293.75</v>
      </c>
      <c r="G593" s="15" t="s">
        <v>218</v>
      </c>
      <c r="H593" s="18">
        <v>6</v>
      </c>
      <c r="I593" s="10">
        <f t="shared" si="19"/>
        <v>0</v>
      </c>
    </row>
    <row r="594" spans="1:9" hidden="1" x14ac:dyDescent="0.3">
      <c r="A594" s="15" t="s">
        <v>412</v>
      </c>
      <c r="B594" s="15">
        <f t="shared" si="18"/>
        <v>67377</v>
      </c>
      <c r="C594" s="16">
        <v>43465</v>
      </c>
      <c r="D594" s="17">
        <v>5308.33</v>
      </c>
      <c r="E594" s="17">
        <v>1380.17</v>
      </c>
      <c r="F594" s="17">
        <v>3928.16</v>
      </c>
      <c r="G594" s="15" t="s">
        <v>218</v>
      </c>
      <c r="H594" s="18">
        <v>3</v>
      </c>
      <c r="I594" s="10">
        <f t="shared" si="19"/>
        <v>0</v>
      </c>
    </row>
    <row r="595" spans="1:9" hidden="1" x14ac:dyDescent="0.3">
      <c r="A595" s="15" t="s">
        <v>413</v>
      </c>
      <c r="B595" s="15">
        <f t="shared" si="18"/>
        <v>67378</v>
      </c>
      <c r="C595" s="16">
        <v>43465</v>
      </c>
      <c r="D595" s="17">
        <v>5308.33</v>
      </c>
      <c r="E595" s="17">
        <v>1433.25</v>
      </c>
      <c r="F595" s="17">
        <v>3875.08</v>
      </c>
      <c r="G595" s="15" t="s">
        <v>218</v>
      </c>
      <c r="H595" s="18">
        <v>3</v>
      </c>
      <c r="I595" s="10">
        <f t="shared" si="19"/>
        <v>0</v>
      </c>
    </row>
    <row r="596" spans="1:9" hidden="1" x14ac:dyDescent="0.3">
      <c r="A596" s="15" t="s">
        <v>217</v>
      </c>
      <c r="B596" s="15">
        <f t="shared" si="18"/>
        <v>67379</v>
      </c>
      <c r="C596" s="16">
        <v>43465</v>
      </c>
      <c r="D596" s="17">
        <v>10230</v>
      </c>
      <c r="E596" s="17">
        <v>2352.9</v>
      </c>
      <c r="F596" s="17">
        <v>7877.1</v>
      </c>
      <c r="G596" s="15" t="s">
        <v>418</v>
      </c>
      <c r="H596" s="18">
        <v>5</v>
      </c>
      <c r="I596" s="10">
        <f t="shared" si="19"/>
        <v>0</v>
      </c>
    </row>
    <row r="597" spans="1:9" hidden="1" x14ac:dyDescent="0.3">
      <c r="A597" s="15" t="s">
        <v>219</v>
      </c>
      <c r="B597" s="15">
        <f t="shared" si="18"/>
        <v>67380</v>
      </c>
      <c r="C597" s="16">
        <v>43465</v>
      </c>
      <c r="D597" s="17">
        <v>4570</v>
      </c>
      <c r="E597" s="17">
        <v>914</v>
      </c>
      <c r="F597" s="17">
        <v>3656</v>
      </c>
      <c r="G597" s="15" t="s">
        <v>418</v>
      </c>
      <c r="H597" s="18">
        <v>4</v>
      </c>
      <c r="I597" s="10">
        <f t="shared" si="19"/>
        <v>0</v>
      </c>
    </row>
    <row r="598" spans="1:9" hidden="1" x14ac:dyDescent="0.3">
      <c r="A598" s="15" t="s">
        <v>221</v>
      </c>
      <c r="B598" s="15">
        <f t="shared" si="18"/>
        <v>67381</v>
      </c>
      <c r="C598" s="16">
        <v>43465</v>
      </c>
      <c r="D598" s="17">
        <v>4345</v>
      </c>
      <c r="E598" s="17">
        <v>1086.25</v>
      </c>
      <c r="F598" s="17">
        <v>3258.75</v>
      </c>
      <c r="G598" s="15" t="s">
        <v>418</v>
      </c>
      <c r="H598" s="18">
        <v>6</v>
      </c>
      <c r="I598" s="10">
        <f t="shared" si="19"/>
        <v>0</v>
      </c>
    </row>
    <row r="599" spans="1:9" hidden="1" x14ac:dyDescent="0.3">
      <c r="A599" s="15" t="s">
        <v>224</v>
      </c>
      <c r="B599" s="15">
        <f t="shared" si="18"/>
        <v>67382</v>
      </c>
      <c r="C599" s="16">
        <v>43465</v>
      </c>
      <c r="D599" s="17">
        <v>16790</v>
      </c>
      <c r="E599" s="17">
        <v>5372.8</v>
      </c>
      <c r="F599" s="17">
        <v>11417.2</v>
      </c>
      <c r="G599" s="15" t="s">
        <v>418</v>
      </c>
      <c r="H599" s="18">
        <v>3</v>
      </c>
      <c r="I599" s="10">
        <f t="shared" si="19"/>
        <v>0</v>
      </c>
    </row>
    <row r="600" spans="1:9" hidden="1" x14ac:dyDescent="0.3">
      <c r="A600" s="15" t="s">
        <v>225</v>
      </c>
      <c r="B600" s="15">
        <f t="shared" si="18"/>
        <v>67383</v>
      </c>
      <c r="C600" s="16">
        <v>43465</v>
      </c>
      <c r="D600" s="17">
        <v>8205</v>
      </c>
      <c r="E600" s="17">
        <v>1887.15</v>
      </c>
      <c r="F600" s="17">
        <v>6317.85</v>
      </c>
      <c r="G600" s="15" t="s">
        <v>418</v>
      </c>
      <c r="H600" s="18">
        <v>5</v>
      </c>
      <c r="I600" s="10">
        <f t="shared" si="19"/>
        <v>0</v>
      </c>
    </row>
    <row r="601" spans="1:9" hidden="1" x14ac:dyDescent="0.3">
      <c r="A601" s="15" t="s">
        <v>226</v>
      </c>
      <c r="B601" s="15">
        <f t="shared" si="18"/>
        <v>67384</v>
      </c>
      <c r="C601" s="16">
        <v>43465</v>
      </c>
      <c r="D601" s="17">
        <v>8880</v>
      </c>
      <c r="E601" s="17">
        <v>2131.1999999999998</v>
      </c>
      <c r="F601" s="17">
        <v>6748.8</v>
      </c>
      <c r="G601" s="15" t="s">
        <v>418</v>
      </c>
      <c r="H601" s="18">
        <v>6</v>
      </c>
      <c r="I601" s="10">
        <f t="shared" si="19"/>
        <v>0</v>
      </c>
    </row>
    <row r="602" spans="1:9" hidden="1" x14ac:dyDescent="0.3">
      <c r="A602" s="15" t="s">
        <v>227</v>
      </c>
      <c r="B602" s="15">
        <f t="shared" si="18"/>
        <v>67385</v>
      </c>
      <c r="C602" s="16">
        <v>43465</v>
      </c>
      <c r="D602" s="17">
        <v>17240</v>
      </c>
      <c r="E602" s="17">
        <v>4827.2</v>
      </c>
      <c r="F602" s="17">
        <v>12412.8</v>
      </c>
      <c r="G602" s="15" t="s">
        <v>418</v>
      </c>
      <c r="H602" s="18">
        <v>5</v>
      </c>
      <c r="I602" s="10">
        <f t="shared" si="19"/>
        <v>0</v>
      </c>
    </row>
    <row r="603" spans="1:9" hidden="1" x14ac:dyDescent="0.3">
      <c r="A603" s="15" t="s">
        <v>228</v>
      </c>
      <c r="B603" s="15">
        <f t="shared" ref="B603:B666" si="20">B602+1</f>
        <v>67386</v>
      </c>
      <c r="C603" s="16">
        <v>43465</v>
      </c>
      <c r="D603" s="17">
        <v>7530</v>
      </c>
      <c r="E603" s="17">
        <v>2108.4</v>
      </c>
      <c r="F603" s="17">
        <v>5421.6</v>
      </c>
      <c r="G603" s="15" t="s">
        <v>418</v>
      </c>
      <c r="H603" s="18">
        <v>4</v>
      </c>
      <c r="I603" s="10">
        <f t="shared" si="19"/>
        <v>0</v>
      </c>
    </row>
    <row r="604" spans="1:9" hidden="1" x14ac:dyDescent="0.3">
      <c r="A604" s="15" t="s">
        <v>229</v>
      </c>
      <c r="B604" s="15">
        <f t="shared" si="20"/>
        <v>67387</v>
      </c>
      <c r="C604" s="16">
        <v>43465</v>
      </c>
      <c r="D604" s="17">
        <v>17690</v>
      </c>
      <c r="E604" s="17">
        <v>4776.3</v>
      </c>
      <c r="F604" s="17">
        <v>12913.7</v>
      </c>
      <c r="G604" s="15" t="s">
        <v>418</v>
      </c>
      <c r="H604" s="18">
        <v>4</v>
      </c>
      <c r="I604" s="10">
        <f t="shared" si="19"/>
        <v>0</v>
      </c>
    </row>
    <row r="605" spans="1:9" hidden="1" x14ac:dyDescent="0.3">
      <c r="A605" s="15" t="s">
        <v>230</v>
      </c>
      <c r="B605" s="15">
        <f t="shared" si="20"/>
        <v>67388</v>
      </c>
      <c r="C605" s="16">
        <v>43465</v>
      </c>
      <c r="D605" s="17">
        <v>17240</v>
      </c>
      <c r="E605" s="17">
        <v>5516.8</v>
      </c>
      <c r="F605" s="17">
        <v>11723.2</v>
      </c>
      <c r="G605" s="15" t="s">
        <v>418</v>
      </c>
      <c r="H605" s="18">
        <v>6</v>
      </c>
      <c r="I605" s="10">
        <f t="shared" si="19"/>
        <v>0</v>
      </c>
    </row>
    <row r="606" spans="1:9" hidden="1" x14ac:dyDescent="0.3">
      <c r="A606" s="15" t="s">
        <v>231</v>
      </c>
      <c r="B606" s="15">
        <f t="shared" si="20"/>
        <v>67389</v>
      </c>
      <c r="C606" s="16">
        <v>43465</v>
      </c>
      <c r="D606" s="17">
        <v>15890</v>
      </c>
      <c r="E606" s="17">
        <v>5084.8</v>
      </c>
      <c r="F606" s="17">
        <v>10805.2</v>
      </c>
      <c r="G606" s="15" t="s">
        <v>418</v>
      </c>
      <c r="H606" s="18">
        <v>4</v>
      </c>
      <c r="I606" s="10">
        <f t="shared" si="19"/>
        <v>0</v>
      </c>
    </row>
    <row r="607" spans="1:9" hidden="1" x14ac:dyDescent="0.3">
      <c r="A607" s="15" t="s">
        <v>232</v>
      </c>
      <c r="B607" s="15">
        <f t="shared" si="20"/>
        <v>67390</v>
      </c>
      <c r="C607" s="16">
        <v>43465</v>
      </c>
      <c r="D607" s="17">
        <v>7867.5</v>
      </c>
      <c r="E607" s="17">
        <v>2281.58</v>
      </c>
      <c r="F607" s="17">
        <v>5585.92</v>
      </c>
      <c r="G607" s="15" t="s">
        <v>418</v>
      </c>
      <c r="H607" s="18">
        <v>4</v>
      </c>
      <c r="I607" s="10">
        <f t="shared" si="19"/>
        <v>0</v>
      </c>
    </row>
    <row r="608" spans="1:9" hidden="1" x14ac:dyDescent="0.3">
      <c r="A608" s="15" t="s">
        <v>234</v>
      </c>
      <c r="B608" s="15">
        <f t="shared" si="20"/>
        <v>67391</v>
      </c>
      <c r="C608" s="16">
        <v>43465</v>
      </c>
      <c r="D608" s="17">
        <v>4345</v>
      </c>
      <c r="E608" s="17">
        <v>869</v>
      </c>
      <c r="F608" s="17">
        <v>3476</v>
      </c>
      <c r="G608" s="15" t="s">
        <v>418</v>
      </c>
      <c r="H608" s="18">
        <v>1</v>
      </c>
      <c r="I608" s="10">
        <f t="shared" si="19"/>
        <v>0</v>
      </c>
    </row>
    <row r="609" spans="1:9" hidden="1" x14ac:dyDescent="0.3">
      <c r="A609" s="15" t="s">
        <v>235</v>
      </c>
      <c r="B609" s="15">
        <f t="shared" si="20"/>
        <v>67392</v>
      </c>
      <c r="C609" s="16">
        <v>43465</v>
      </c>
      <c r="D609" s="17">
        <v>14540</v>
      </c>
      <c r="E609" s="17">
        <v>3925.8</v>
      </c>
      <c r="F609" s="17">
        <v>10614.2</v>
      </c>
      <c r="G609" s="15" t="s">
        <v>418</v>
      </c>
      <c r="H609" s="18">
        <v>5</v>
      </c>
      <c r="I609" s="10">
        <f t="shared" si="19"/>
        <v>0</v>
      </c>
    </row>
    <row r="610" spans="1:9" hidden="1" x14ac:dyDescent="0.3">
      <c r="A610" s="15" t="s">
        <v>237</v>
      </c>
      <c r="B610" s="15">
        <f t="shared" si="20"/>
        <v>67393</v>
      </c>
      <c r="C610" s="16">
        <v>43465</v>
      </c>
      <c r="D610" s="17">
        <v>17690</v>
      </c>
      <c r="E610" s="17">
        <v>5660.8</v>
      </c>
      <c r="F610" s="17">
        <v>12029.2</v>
      </c>
      <c r="G610" s="15" t="s">
        <v>418</v>
      </c>
      <c r="H610" s="18">
        <v>3</v>
      </c>
      <c r="I610" s="10">
        <f t="shared" si="19"/>
        <v>0</v>
      </c>
    </row>
    <row r="611" spans="1:9" hidden="1" x14ac:dyDescent="0.3">
      <c r="A611" s="15" t="s">
        <v>238</v>
      </c>
      <c r="B611" s="15">
        <f t="shared" si="20"/>
        <v>67394</v>
      </c>
      <c r="C611" s="16">
        <v>43465</v>
      </c>
      <c r="D611" s="17">
        <v>10230</v>
      </c>
      <c r="E611" s="17">
        <v>2557.5</v>
      </c>
      <c r="F611" s="17">
        <v>7672.5</v>
      </c>
      <c r="G611" s="15" t="s">
        <v>418</v>
      </c>
      <c r="H611" s="18">
        <v>3</v>
      </c>
      <c r="I611" s="10">
        <f t="shared" si="19"/>
        <v>0</v>
      </c>
    </row>
    <row r="612" spans="1:9" hidden="1" x14ac:dyDescent="0.3">
      <c r="A612" s="15" t="s">
        <v>239</v>
      </c>
      <c r="B612" s="15">
        <f t="shared" si="20"/>
        <v>67395</v>
      </c>
      <c r="C612" s="16">
        <v>43465</v>
      </c>
      <c r="D612" s="17">
        <v>14990</v>
      </c>
      <c r="E612" s="17">
        <v>4197.2</v>
      </c>
      <c r="F612" s="17">
        <v>10792.8</v>
      </c>
      <c r="G612" s="15" t="s">
        <v>418</v>
      </c>
      <c r="H612" s="18">
        <v>5</v>
      </c>
      <c r="I612" s="10">
        <f t="shared" si="19"/>
        <v>0</v>
      </c>
    </row>
    <row r="613" spans="1:9" hidden="1" x14ac:dyDescent="0.3">
      <c r="A613" s="15" t="s">
        <v>240</v>
      </c>
      <c r="B613" s="15">
        <f t="shared" si="20"/>
        <v>67396</v>
      </c>
      <c r="C613" s="16">
        <v>43465</v>
      </c>
      <c r="D613" s="17">
        <v>4120</v>
      </c>
      <c r="E613" s="17">
        <v>1030</v>
      </c>
      <c r="F613" s="17">
        <v>3090</v>
      </c>
      <c r="G613" s="15" t="s">
        <v>418</v>
      </c>
      <c r="H613" s="18">
        <v>1</v>
      </c>
      <c r="I613" s="10">
        <f t="shared" si="19"/>
        <v>0</v>
      </c>
    </row>
    <row r="614" spans="1:9" hidden="1" x14ac:dyDescent="0.3">
      <c r="A614" s="15" t="s">
        <v>241</v>
      </c>
      <c r="B614" s="15">
        <f t="shared" si="20"/>
        <v>67397</v>
      </c>
      <c r="C614" s="16">
        <v>43465</v>
      </c>
      <c r="D614" s="17">
        <v>9217.5</v>
      </c>
      <c r="E614" s="17">
        <v>2120.0300000000002</v>
      </c>
      <c r="F614" s="17">
        <v>7097.4699999999993</v>
      </c>
      <c r="G614" s="15" t="s">
        <v>418</v>
      </c>
      <c r="H614" s="18">
        <v>4</v>
      </c>
      <c r="I614" s="10">
        <f t="shared" si="19"/>
        <v>0</v>
      </c>
    </row>
    <row r="615" spans="1:9" hidden="1" x14ac:dyDescent="0.3">
      <c r="A615" s="15" t="s">
        <v>242</v>
      </c>
      <c r="B615" s="15">
        <f t="shared" si="20"/>
        <v>67398</v>
      </c>
      <c r="C615" s="16">
        <v>43465</v>
      </c>
      <c r="D615" s="17">
        <v>9217.5</v>
      </c>
      <c r="E615" s="17">
        <v>2488.73</v>
      </c>
      <c r="F615" s="17">
        <v>6728.77</v>
      </c>
      <c r="G615" s="15" t="s">
        <v>418</v>
      </c>
      <c r="H615" s="18">
        <v>6</v>
      </c>
      <c r="I615" s="10">
        <f t="shared" si="19"/>
        <v>0</v>
      </c>
    </row>
    <row r="616" spans="1:9" hidden="1" x14ac:dyDescent="0.3">
      <c r="A616" s="15" t="s">
        <v>243</v>
      </c>
      <c r="B616" s="15">
        <f t="shared" si="20"/>
        <v>67399</v>
      </c>
      <c r="C616" s="16">
        <v>43465</v>
      </c>
      <c r="D616" s="17">
        <v>8205</v>
      </c>
      <c r="E616" s="17">
        <v>2051.25</v>
      </c>
      <c r="F616" s="17">
        <v>6153.75</v>
      </c>
      <c r="G616" s="15" t="s">
        <v>418</v>
      </c>
      <c r="H616" s="18">
        <v>6</v>
      </c>
      <c r="I616" s="10">
        <f t="shared" si="19"/>
        <v>0</v>
      </c>
    </row>
    <row r="617" spans="1:9" hidden="1" x14ac:dyDescent="0.3">
      <c r="A617" s="15" t="s">
        <v>244</v>
      </c>
      <c r="B617" s="15">
        <f t="shared" si="20"/>
        <v>67400</v>
      </c>
      <c r="C617" s="16">
        <v>43465</v>
      </c>
      <c r="D617" s="17">
        <v>14090</v>
      </c>
      <c r="E617" s="17">
        <v>3522.5</v>
      </c>
      <c r="F617" s="17">
        <v>10567.5</v>
      </c>
      <c r="G617" s="15" t="s">
        <v>418</v>
      </c>
      <c r="H617" s="18">
        <v>5</v>
      </c>
      <c r="I617" s="10">
        <f t="shared" si="19"/>
        <v>0</v>
      </c>
    </row>
    <row r="618" spans="1:9" hidden="1" x14ac:dyDescent="0.3">
      <c r="A618" s="15" t="s">
        <v>245</v>
      </c>
      <c r="B618" s="15">
        <f t="shared" si="20"/>
        <v>67401</v>
      </c>
      <c r="C618" s="16">
        <v>43465</v>
      </c>
      <c r="D618" s="17">
        <v>16790</v>
      </c>
      <c r="E618" s="17">
        <v>5372.8</v>
      </c>
      <c r="F618" s="17">
        <v>11417.2</v>
      </c>
      <c r="G618" s="15" t="s">
        <v>418</v>
      </c>
      <c r="H618" s="18">
        <v>5</v>
      </c>
      <c r="I618" s="10">
        <f t="shared" si="19"/>
        <v>0</v>
      </c>
    </row>
    <row r="619" spans="1:9" hidden="1" x14ac:dyDescent="0.3">
      <c r="A619" s="15" t="s">
        <v>248</v>
      </c>
      <c r="B619" s="15">
        <f t="shared" si="20"/>
        <v>67402</v>
      </c>
      <c r="C619" s="16">
        <v>43465</v>
      </c>
      <c r="D619" s="17">
        <v>7867.5</v>
      </c>
      <c r="E619" s="17">
        <v>1888.2</v>
      </c>
      <c r="F619" s="17">
        <v>5979.3</v>
      </c>
      <c r="G619" s="15" t="s">
        <v>418</v>
      </c>
      <c r="H619" s="18">
        <v>5</v>
      </c>
      <c r="I619" s="10">
        <f t="shared" si="19"/>
        <v>0</v>
      </c>
    </row>
    <row r="620" spans="1:9" hidden="1" x14ac:dyDescent="0.3">
      <c r="A620" s="15" t="s">
        <v>249</v>
      </c>
      <c r="B620" s="15">
        <f t="shared" si="20"/>
        <v>67403</v>
      </c>
      <c r="C620" s="16">
        <v>43465</v>
      </c>
      <c r="D620" s="17">
        <v>15890</v>
      </c>
      <c r="E620" s="17">
        <v>5084.8</v>
      </c>
      <c r="F620" s="17">
        <v>10805.2</v>
      </c>
      <c r="G620" s="15" t="s">
        <v>418</v>
      </c>
      <c r="H620" s="18">
        <v>3</v>
      </c>
      <c r="I620" s="10">
        <f t="shared" si="19"/>
        <v>0</v>
      </c>
    </row>
    <row r="621" spans="1:9" hidden="1" x14ac:dyDescent="0.3">
      <c r="A621" s="15" t="s">
        <v>250</v>
      </c>
      <c r="B621" s="15">
        <f t="shared" si="20"/>
        <v>67404</v>
      </c>
      <c r="C621" s="16">
        <v>43465</v>
      </c>
      <c r="D621" s="17">
        <v>8880</v>
      </c>
      <c r="E621" s="17">
        <v>2131.1999999999998</v>
      </c>
      <c r="F621" s="17">
        <v>6748.8</v>
      </c>
      <c r="G621" s="15" t="s">
        <v>418</v>
      </c>
      <c r="H621" s="18">
        <v>4</v>
      </c>
      <c r="I621" s="10">
        <f t="shared" si="19"/>
        <v>0</v>
      </c>
    </row>
    <row r="622" spans="1:9" hidden="1" x14ac:dyDescent="0.3">
      <c r="A622" s="15" t="s">
        <v>252</v>
      </c>
      <c r="B622" s="15">
        <f t="shared" si="20"/>
        <v>67405</v>
      </c>
      <c r="C622" s="16">
        <v>43465</v>
      </c>
      <c r="D622" s="17">
        <v>9217.5</v>
      </c>
      <c r="E622" s="17">
        <v>2488.73</v>
      </c>
      <c r="F622" s="17">
        <v>6728.77</v>
      </c>
      <c r="G622" s="15" t="s">
        <v>418</v>
      </c>
      <c r="H622" s="18">
        <v>2</v>
      </c>
      <c r="I622" s="10">
        <f t="shared" si="19"/>
        <v>0</v>
      </c>
    </row>
    <row r="623" spans="1:9" hidden="1" x14ac:dyDescent="0.3">
      <c r="A623" s="15" t="s">
        <v>253</v>
      </c>
      <c r="B623" s="15">
        <f t="shared" si="20"/>
        <v>67406</v>
      </c>
      <c r="C623" s="16">
        <v>43465</v>
      </c>
      <c r="D623" s="17">
        <v>7867.5</v>
      </c>
      <c r="E623" s="17">
        <v>1809.53</v>
      </c>
      <c r="F623" s="17">
        <v>6057.97</v>
      </c>
      <c r="G623" s="15" t="s">
        <v>418</v>
      </c>
      <c r="H623" s="18">
        <v>4</v>
      </c>
      <c r="I623" s="10">
        <f t="shared" si="19"/>
        <v>0</v>
      </c>
    </row>
    <row r="624" spans="1:9" hidden="1" x14ac:dyDescent="0.3">
      <c r="A624" s="15" t="s">
        <v>254</v>
      </c>
      <c r="B624" s="15">
        <f t="shared" si="20"/>
        <v>67407</v>
      </c>
      <c r="C624" s="16">
        <v>43465</v>
      </c>
      <c r="D624" s="17">
        <v>4120</v>
      </c>
      <c r="E624" s="17">
        <v>1030</v>
      </c>
      <c r="F624" s="17">
        <v>3090</v>
      </c>
      <c r="G624" s="15" t="s">
        <v>418</v>
      </c>
      <c r="H624" s="18">
        <v>2</v>
      </c>
      <c r="I624" s="10">
        <f t="shared" si="19"/>
        <v>0</v>
      </c>
    </row>
    <row r="625" spans="1:9" hidden="1" x14ac:dyDescent="0.3">
      <c r="A625" s="15" t="s">
        <v>255</v>
      </c>
      <c r="B625" s="15">
        <f t="shared" si="20"/>
        <v>67408</v>
      </c>
      <c r="C625" s="16">
        <v>43465</v>
      </c>
      <c r="D625" s="17">
        <v>14990</v>
      </c>
      <c r="E625" s="17">
        <v>4646.8999999999996</v>
      </c>
      <c r="F625" s="17">
        <v>10343.1</v>
      </c>
      <c r="G625" s="15" t="s">
        <v>418</v>
      </c>
      <c r="H625" s="18">
        <v>5</v>
      </c>
      <c r="I625" s="10">
        <f t="shared" si="19"/>
        <v>0</v>
      </c>
    </row>
    <row r="626" spans="1:9" hidden="1" x14ac:dyDescent="0.3">
      <c r="A626" s="15" t="s">
        <v>256</v>
      </c>
      <c r="B626" s="15">
        <f t="shared" si="20"/>
        <v>67409</v>
      </c>
      <c r="C626" s="16">
        <v>43465</v>
      </c>
      <c r="D626" s="17">
        <v>8205</v>
      </c>
      <c r="E626" s="17">
        <v>1887.15</v>
      </c>
      <c r="F626" s="17">
        <v>6317.85</v>
      </c>
      <c r="G626" s="15" t="s">
        <v>418</v>
      </c>
      <c r="H626" s="18">
        <v>6</v>
      </c>
      <c r="I626" s="10">
        <f t="shared" si="19"/>
        <v>0</v>
      </c>
    </row>
    <row r="627" spans="1:9" hidden="1" x14ac:dyDescent="0.3">
      <c r="A627" s="15" t="s">
        <v>258</v>
      </c>
      <c r="B627" s="15">
        <f t="shared" si="20"/>
        <v>67410</v>
      </c>
      <c r="C627" s="16">
        <v>43465</v>
      </c>
      <c r="D627" s="17">
        <v>7867.5</v>
      </c>
      <c r="E627" s="17">
        <v>2281.58</v>
      </c>
      <c r="F627" s="17">
        <v>5585.92</v>
      </c>
      <c r="G627" s="15" t="s">
        <v>418</v>
      </c>
      <c r="H627" s="18">
        <v>4</v>
      </c>
      <c r="I627" s="10">
        <f t="shared" si="19"/>
        <v>0</v>
      </c>
    </row>
    <row r="628" spans="1:9" hidden="1" x14ac:dyDescent="0.3">
      <c r="A628" s="15" t="s">
        <v>259</v>
      </c>
      <c r="B628" s="15">
        <f t="shared" si="20"/>
        <v>67411</v>
      </c>
      <c r="C628" s="16">
        <v>43465</v>
      </c>
      <c r="D628" s="17">
        <v>7530</v>
      </c>
      <c r="E628" s="17">
        <v>2183.6999999999998</v>
      </c>
      <c r="F628" s="17">
        <v>5346.3</v>
      </c>
      <c r="G628" s="15" t="s">
        <v>418</v>
      </c>
      <c r="H628" s="18">
        <v>3</v>
      </c>
      <c r="I628" s="10">
        <f t="shared" si="19"/>
        <v>0</v>
      </c>
    </row>
    <row r="629" spans="1:9" hidden="1" x14ac:dyDescent="0.3">
      <c r="A629" s="15" t="s">
        <v>260</v>
      </c>
      <c r="B629" s="15">
        <f t="shared" si="20"/>
        <v>67412</v>
      </c>
      <c r="C629" s="16">
        <v>43465</v>
      </c>
      <c r="D629" s="17">
        <v>4345</v>
      </c>
      <c r="E629" s="17">
        <v>825.55</v>
      </c>
      <c r="F629" s="17">
        <v>3519.45</v>
      </c>
      <c r="G629" s="15" t="s">
        <v>418</v>
      </c>
      <c r="H629" s="18">
        <v>3</v>
      </c>
      <c r="I629" s="10">
        <f t="shared" si="19"/>
        <v>0</v>
      </c>
    </row>
    <row r="630" spans="1:9" hidden="1" x14ac:dyDescent="0.3">
      <c r="A630" s="15" t="s">
        <v>261</v>
      </c>
      <c r="B630" s="15">
        <f t="shared" si="20"/>
        <v>67413</v>
      </c>
      <c r="C630" s="16">
        <v>43465</v>
      </c>
      <c r="D630" s="17">
        <v>16340</v>
      </c>
      <c r="E630" s="17">
        <v>4575.2</v>
      </c>
      <c r="F630" s="17">
        <v>11764.8</v>
      </c>
      <c r="G630" s="15" t="s">
        <v>418</v>
      </c>
      <c r="H630" s="18">
        <v>5</v>
      </c>
      <c r="I630" s="10">
        <f t="shared" si="19"/>
        <v>0</v>
      </c>
    </row>
    <row r="631" spans="1:9" hidden="1" x14ac:dyDescent="0.3">
      <c r="A631" s="15" t="s">
        <v>262</v>
      </c>
      <c r="B631" s="15">
        <f t="shared" si="20"/>
        <v>67414</v>
      </c>
      <c r="C631" s="16">
        <v>43465</v>
      </c>
      <c r="D631" s="17">
        <v>16340</v>
      </c>
      <c r="E631" s="17">
        <v>5228.8</v>
      </c>
      <c r="F631" s="17">
        <v>11111.2</v>
      </c>
      <c r="G631" s="15" t="s">
        <v>418</v>
      </c>
      <c r="H631" s="18">
        <v>6</v>
      </c>
      <c r="I631" s="10">
        <f t="shared" si="19"/>
        <v>0</v>
      </c>
    </row>
    <row r="632" spans="1:9" hidden="1" x14ac:dyDescent="0.3">
      <c r="A632" s="15" t="s">
        <v>264</v>
      </c>
      <c r="B632" s="15">
        <f t="shared" si="20"/>
        <v>67415</v>
      </c>
      <c r="C632" s="16">
        <v>43465</v>
      </c>
      <c r="D632" s="17">
        <v>7867.5</v>
      </c>
      <c r="E632" s="17">
        <v>2045.55</v>
      </c>
      <c r="F632" s="17">
        <v>5821.95</v>
      </c>
      <c r="G632" s="15" t="s">
        <v>418</v>
      </c>
      <c r="H632" s="18">
        <v>2</v>
      </c>
      <c r="I632" s="10">
        <f t="shared" si="19"/>
        <v>0</v>
      </c>
    </row>
    <row r="633" spans="1:9" hidden="1" x14ac:dyDescent="0.3">
      <c r="A633" s="15" t="s">
        <v>265</v>
      </c>
      <c r="B633" s="15">
        <f t="shared" si="20"/>
        <v>67416</v>
      </c>
      <c r="C633" s="16">
        <v>43465</v>
      </c>
      <c r="D633" s="17">
        <v>17690</v>
      </c>
      <c r="E633" s="17">
        <v>5307</v>
      </c>
      <c r="F633" s="17">
        <v>12383</v>
      </c>
      <c r="G633" s="15" t="s">
        <v>418</v>
      </c>
      <c r="H633" s="18">
        <v>6</v>
      </c>
      <c r="I633" s="10">
        <f t="shared" si="19"/>
        <v>0</v>
      </c>
    </row>
    <row r="634" spans="1:9" hidden="1" x14ac:dyDescent="0.3">
      <c r="A634" s="15" t="s">
        <v>266</v>
      </c>
      <c r="B634" s="15">
        <f t="shared" si="20"/>
        <v>67417</v>
      </c>
      <c r="C634" s="16">
        <v>43465</v>
      </c>
      <c r="D634" s="17">
        <v>36056.25</v>
      </c>
      <c r="E634" s="17">
        <v>12980.25</v>
      </c>
      <c r="F634" s="17">
        <v>23076</v>
      </c>
      <c r="G634" s="15" t="s">
        <v>418</v>
      </c>
      <c r="H634" s="18">
        <v>1</v>
      </c>
      <c r="I634" s="10">
        <f t="shared" si="19"/>
        <v>0</v>
      </c>
    </row>
    <row r="635" spans="1:9" hidden="1" x14ac:dyDescent="0.3">
      <c r="A635" s="15" t="s">
        <v>267</v>
      </c>
      <c r="B635" s="15">
        <f t="shared" si="20"/>
        <v>67418</v>
      </c>
      <c r="C635" s="16">
        <v>43465</v>
      </c>
      <c r="D635" s="17">
        <v>14090</v>
      </c>
      <c r="E635" s="17">
        <v>3804.3</v>
      </c>
      <c r="F635" s="17">
        <v>10285.700000000001</v>
      </c>
      <c r="G635" s="15" t="s">
        <v>418</v>
      </c>
      <c r="H635" s="18">
        <v>3</v>
      </c>
      <c r="I635" s="10">
        <f t="shared" si="19"/>
        <v>0</v>
      </c>
    </row>
    <row r="636" spans="1:9" hidden="1" x14ac:dyDescent="0.3">
      <c r="A636" s="15" t="s">
        <v>268</v>
      </c>
      <c r="B636" s="15">
        <f t="shared" si="20"/>
        <v>67419</v>
      </c>
      <c r="C636" s="16">
        <v>43465</v>
      </c>
      <c r="D636" s="17">
        <v>16790</v>
      </c>
      <c r="E636" s="17">
        <v>4533.3</v>
      </c>
      <c r="F636" s="17">
        <v>12256.7</v>
      </c>
      <c r="G636" s="15" t="s">
        <v>418</v>
      </c>
      <c r="H636" s="18">
        <v>3</v>
      </c>
      <c r="I636" s="10">
        <f t="shared" si="19"/>
        <v>0</v>
      </c>
    </row>
    <row r="637" spans="1:9" hidden="1" x14ac:dyDescent="0.3">
      <c r="A637" s="15" t="s">
        <v>269</v>
      </c>
      <c r="B637" s="15">
        <f t="shared" si="20"/>
        <v>67420</v>
      </c>
      <c r="C637" s="16">
        <v>43465</v>
      </c>
      <c r="D637" s="17">
        <v>16790</v>
      </c>
      <c r="E637" s="17">
        <v>5204.8999999999996</v>
      </c>
      <c r="F637" s="17">
        <v>11585.1</v>
      </c>
      <c r="G637" s="15" t="s">
        <v>418</v>
      </c>
      <c r="H637" s="18">
        <v>4</v>
      </c>
      <c r="I637" s="10">
        <f t="shared" si="19"/>
        <v>0</v>
      </c>
    </row>
    <row r="638" spans="1:9" hidden="1" x14ac:dyDescent="0.3">
      <c r="A638" s="15" t="s">
        <v>270</v>
      </c>
      <c r="B638" s="15">
        <f t="shared" si="20"/>
        <v>67421</v>
      </c>
      <c r="C638" s="16">
        <v>43465</v>
      </c>
      <c r="D638" s="17">
        <v>4570</v>
      </c>
      <c r="E638" s="17">
        <v>1142.5</v>
      </c>
      <c r="F638" s="17">
        <v>3427.5</v>
      </c>
      <c r="G638" s="15" t="s">
        <v>418</v>
      </c>
      <c r="H638" s="18">
        <v>2</v>
      </c>
      <c r="I638" s="10">
        <f t="shared" si="19"/>
        <v>0</v>
      </c>
    </row>
    <row r="639" spans="1:9" hidden="1" x14ac:dyDescent="0.3">
      <c r="A639" s="15" t="s">
        <v>271</v>
      </c>
      <c r="B639" s="15">
        <f t="shared" si="20"/>
        <v>67422</v>
      </c>
      <c r="C639" s="16">
        <v>43465</v>
      </c>
      <c r="D639" s="17">
        <v>7867.5</v>
      </c>
      <c r="E639" s="17">
        <v>1888.2</v>
      </c>
      <c r="F639" s="17">
        <v>5979.3</v>
      </c>
      <c r="G639" s="15" t="s">
        <v>418</v>
      </c>
      <c r="H639" s="18">
        <v>6</v>
      </c>
      <c r="I639" s="10">
        <f t="shared" si="19"/>
        <v>0</v>
      </c>
    </row>
    <row r="640" spans="1:9" hidden="1" x14ac:dyDescent="0.3">
      <c r="A640" s="15" t="s">
        <v>272</v>
      </c>
      <c r="B640" s="15">
        <f t="shared" si="20"/>
        <v>67423</v>
      </c>
      <c r="C640" s="16">
        <v>43465</v>
      </c>
      <c r="D640" s="17">
        <v>16340</v>
      </c>
      <c r="E640" s="17">
        <v>4411.8</v>
      </c>
      <c r="F640" s="17">
        <v>11928.2</v>
      </c>
      <c r="G640" s="15" t="s">
        <v>418</v>
      </c>
      <c r="H640" s="18">
        <v>2</v>
      </c>
      <c r="I640" s="10">
        <f t="shared" si="19"/>
        <v>0</v>
      </c>
    </row>
    <row r="641" spans="1:9" hidden="1" x14ac:dyDescent="0.3">
      <c r="A641" s="15" t="s">
        <v>273</v>
      </c>
      <c r="B641" s="15">
        <f t="shared" si="20"/>
        <v>67424</v>
      </c>
      <c r="C641" s="16">
        <v>43465</v>
      </c>
      <c r="D641" s="17">
        <v>4120</v>
      </c>
      <c r="E641" s="17">
        <v>1030</v>
      </c>
      <c r="F641" s="17">
        <v>3090</v>
      </c>
      <c r="G641" s="15" t="s">
        <v>418</v>
      </c>
      <c r="H641" s="18">
        <v>4</v>
      </c>
      <c r="I641" s="10">
        <f t="shared" si="19"/>
        <v>0</v>
      </c>
    </row>
    <row r="642" spans="1:9" hidden="1" x14ac:dyDescent="0.3">
      <c r="A642" s="15" t="s">
        <v>274</v>
      </c>
      <c r="B642" s="15">
        <f t="shared" si="20"/>
        <v>67425</v>
      </c>
      <c r="C642" s="16">
        <v>43465</v>
      </c>
      <c r="D642" s="17">
        <v>35651.25</v>
      </c>
      <c r="E642" s="17">
        <v>12477.94</v>
      </c>
      <c r="F642" s="17">
        <v>23173.309999999998</v>
      </c>
      <c r="G642" s="15" t="s">
        <v>418</v>
      </c>
      <c r="H642" s="18">
        <v>1</v>
      </c>
      <c r="I642" s="10">
        <f t="shared" si="19"/>
        <v>0</v>
      </c>
    </row>
    <row r="643" spans="1:9" hidden="1" x14ac:dyDescent="0.3">
      <c r="A643" s="15" t="s">
        <v>277</v>
      </c>
      <c r="B643" s="15">
        <f t="shared" si="20"/>
        <v>67426</v>
      </c>
      <c r="C643" s="16">
        <v>43465</v>
      </c>
      <c r="D643" s="17">
        <v>14090</v>
      </c>
      <c r="E643" s="17">
        <v>3522.5</v>
      </c>
      <c r="F643" s="17">
        <v>10567.5</v>
      </c>
      <c r="G643" s="15" t="s">
        <v>418</v>
      </c>
      <c r="H643" s="18">
        <v>4</v>
      </c>
      <c r="I643" s="10">
        <f t="shared" ref="I643:I706" si="21">IF(B644-B643&lt;&gt;1,(B644-B643)-1,0)</f>
        <v>0</v>
      </c>
    </row>
    <row r="644" spans="1:9" hidden="1" x14ac:dyDescent="0.3">
      <c r="A644" s="15" t="s">
        <v>279</v>
      </c>
      <c r="B644" s="15">
        <f t="shared" si="20"/>
        <v>67427</v>
      </c>
      <c r="C644" s="16">
        <v>43465</v>
      </c>
      <c r="D644" s="17">
        <v>17240</v>
      </c>
      <c r="E644" s="17">
        <v>5516.8</v>
      </c>
      <c r="F644" s="17">
        <v>11723.2</v>
      </c>
      <c r="G644" s="15" t="s">
        <v>418</v>
      </c>
      <c r="H644" s="18">
        <v>5</v>
      </c>
      <c r="I644" s="10">
        <f t="shared" si="21"/>
        <v>0</v>
      </c>
    </row>
    <row r="645" spans="1:9" hidden="1" x14ac:dyDescent="0.3">
      <c r="A645" s="15" t="s">
        <v>280</v>
      </c>
      <c r="B645" s="15">
        <f t="shared" si="20"/>
        <v>67428</v>
      </c>
      <c r="C645" s="16">
        <v>43465</v>
      </c>
      <c r="D645" s="17">
        <v>17240</v>
      </c>
      <c r="E645" s="17">
        <v>5172</v>
      </c>
      <c r="F645" s="17">
        <v>12068</v>
      </c>
      <c r="G645" s="15" t="s">
        <v>418</v>
      </c>
      <c r="H645" s="18">
        <v>6</v>
      </c>
      <c r="I645" s="10">
        <f t="shared" si="21"/>
        <v>0</v>
      </c>
    </row>
    <row r="646" spans="1:9" hidden="1" x14ac:dyDescent="0.3">
      <c r="A646" s="15" t="s">
        <v>283</v>
      </c>
      <c r="B646" s="15">
        <f t="shared" si="20"/>
        <v>67429</v>
      </c>
      <c r="C646" s="16">
        <v>43465</v>
      </c>
      <c r="D646" s="17">
        <v>15890</v>
      </c>
      <c r="E646" s="17">
        <v>4608.1000000000004</v>
      </c>
      <c r="F646" s="17">
        <v>11281.9</v>
      </c>
      <c r="G646" s="15" t="s">
        <v>418</v>
      </c>
      <c r="H646" s="18">
        <v>2</v>
      </c>
      <c r="I646" s="10">
        <f t="shared" si="21"/>
        <v>0</v>
      </c>
    </row>
    <row r="647" spans="1:9" hidden="1" x14ac:dyDescent="0.3">
      <c r="A647" s="15" t="s">
        <v>284</v>
      </c>
      <c r="B647" s="15">
        <f t="shared" si="20"/>
        <v>67430</v>
      </c>
      <c r="C647" s="16">
        <v>43465</v>
      </c>
      <c r="D647" s="17">
        <v>17690</v>
      </c>
      <c r="E647" s="17">
        <v>5483.9</v>
      </c>
      <c r="F647" s="17">
        <v>12206.1</v>
      </c>
      <c r="G647" s="15" t="s">
        <v>418</v>
      </c>
      <c r="H647" s="18">
        <v>3</v>
      </c>
      <c r="I647" s="10">
        <f t="shared" si="21"/>
        <v>0</v>
      </c>
    </row>
    <row r="648" spans="1:9" hidden="1" x14ac:dyDescent="0.3">
      <c r="A648" s="15" t="s">
        <v>285</v>
      </c>
      <c r="B648" s="15">
        <f t="shared" si="20"/>
        <v>67431</v>
      </c>
      <c r="C648" s="16">
        <v>43465</v>
      </c>
      <c r="D648" s="17">
        <v>14090</v>
      </c>
      <c r="E648" s="17">
        <v>4086.1</v>
      </c>
      <c r="F648" s="17">
        <v>10003.9</v>
      </c>
      <c r="G648" s="15" t="s">
        <v>418</v>
      </c>
      <c r="H648" s="18">
        <v>2</v>
      </c>
      <c r="I648" s="10">
        <f t="shared" si="21"/>
        <v>0</v>
      </c>
    </row>
    <row r="649" spans="1:9" hidden="1" x14ac:dyDescent="0.3">
      <c r="A649" s="15" t="s">
        <v>286</v>
      </c>
      <c r="B649" s="15">
        <f t="shared" si="20"/>
        <v>67432</v>
      </c>
      <c r="C649" s="16">
        <v>43465</v>
      </c>
      <c r="D649" s="17">
        <v>4795</v>
      </c>
      <c r="E649" s="17">
        <v>911.05</v>
      </c>
      <c r="F649" s="17">
        <v>3883.95</v>
      </c>
      <c r="G649" s="15" t="s">
        <v>418</v>
      </c>
      <c r="H649" s="18">
        <v>5</v>
      </c>
      <c r="I649" s="10">
        <f t="shared" si="21"/>
        <v>0</v>
      </c>
    </row>
    <row r="650" spans="1:9" hidden="1" x14ac:dyDescent="0.3">
      <c r="A650" s="15" t="s">
        <v>287</v>
      </c>
      <c r="B650" s="15">
        <f t="shared" si="20"/>
        <v>67433</v>
      </c>
      <c r="C650" s="16">
        <v>43465</v>
      </c>
      <c r="D650" s="17">
        <v>9892.5</v>
      </c>
      <c r="E650" s="17">
        <v>2868.83</v>
      </c>
      <c r="F650" s="17">
        <v>7023.67</v>
      </c>
      <c r="G650" s="15" t="s">
        <v>418</v>
      </c>
      <c r="H650" s="18">
        <v>3</v>
      </c>
      <c r="I650" s="10">
        <f t="shared" si="21"/>
        <v>0</v>
      </c>
    </row>
    <row r="651" spans="1:9" hidden="1" x14ac:dyDescent="0.3">
      <c r="A651" s="15" t="s">
        <v>288</v>
      </c>
      <c r="B651" s="15">
        <f t="shared" si="20"/>
        <v>67434</v>
      </c>
      <c r="C651" s="16">
        <v>43465</v>
      </c>
      <c r="D651" s="17">
        <v>17690</v>
      </c>
      <c r="E651" s="17">
        <v>4776.3</v>
      </c>
      <c r="F651" s="17">
        <v>12913.7</v>
      </c>
      <c r="G651" s="15" t="s">
        <v>418</v>
      </c>
      <c r="H651" s="18">
        <v>6</v>
      </c>
      <c r="I651" s="10">
        <f t="shared" si="21"/>
        <v>0</v>
      </c>
    </row>
    <row r="652" spans="1:9" hidden="1" x14ac:dyDescent="0.3">
      <c r="A652" s="15" t="s">
        <v>289</v>
      </c>
      <c r="B652" s="15">
        <f t="shared" si="20"/>
        <v>67435</v>
      </c>
      <c r="C652" s="16">
        <v>43465</v>
      </c>
      <c r="D652" s="17">
        <v>17240</v>
      </c>
      <c r="E652" s="17">
        <v>4999.6000000000004</v>
      </c>
      <c r="F652" s="17">
        <v>12240.4</v>
      </c>
      <c r="G652" s="15" t="s">
        <v>418</v>
      </c>
      <c r="H652" s="18">
        <v>2</v>
      </c>
      <c r="I652" s="10">
        <f t="shared" si="21"/>
        <v>0</v>
      </c>
    </row>
    <row r="653" spans="1:9" hidden="1" x14ac:dyDescent="0.3">
      <c r="A653" s="15" t="s">
        <v>290</v>
      </c>
      <c r="B653" s="15">
        <f t="shared" si="20"/>
        <v>67436</v>
      </c>
      <c r="C653" s="16">
        <v>43465</v>
      </c>
      <c r="D653" s="17">
        <v>33780</v>
      </c>
      <c r="E653" s="17">
        <v>11147.4</v>
      </c>
      <c r="F653" s="17">
        <v>22632.6</v>
      </c>
      <c r="G653" s="15" t="s">
        <v>418</v>
      </c>
      <c r="H653" s="18">
        <v>1</v>
      </c>
      <c r="I653" s="10">
        <f t="shared" si="21"/>
        <v>0</v>
      </c>
    </row>
    <row r="654" spans="1:9" hidden="1" x14ac:dyDescent="0.3">
      <c r="A654" s="15" t="s">
        <v>291</v>
      </c>
      <c r="B654" s="15">
        <f t="shared" si="20"/>
        <v>67437</v>
      </c>
      <c r="C654" s="16">
        <v>43465</v>
      </c>
      <c r="D654" s="17">
        <v>33356.25</v>
      </c>
      <c r="E654" s="17">
        <v>12341.81</v>
      </c>
      <c r="F654" s="17">
        <v>21014.440000000002</v>
      </c>
      <c r="G654" s="15" t="s">
        <v>418</v>
      </c>
      <c r="H654" s="18">
        <v>1</v>
      </c>
      <c r="I654" s="10">
        <f t="shared" si="21"/>
        <v>0</v>
      </c>
    </row>
    <row r="655" spans="1:9" hidden="1" x14ac:dyDescent="0.3">
      <c r="A655" s="15" t="s">
        <v>293</v>
      </c>
      <c r="B655" s="15">
        <f t="shared" si="20"/>
        <v>67438</v>
      </c>
      <c r="C655" s="16">
        <v>43465</v>
      </c>
      <c r="D655" s="17">
        <v>7530</v>
      </c>
      <c r="E655" s="17">
        <v>1882.5</v>
      </c>
      <c r="F655" s="17">
        <v>5647.5</v>
      </c>
      <c r="G655" s="15" t="s">
        <v>418</v>
      </c>
      <c r="H655" s="18">
        <v>4</v>
      </c>
      <c r="I655" s="10">
        <f t="shared" si="21"/>
        <v>0</v>
      </c>
    </row>
    <row r="656" spans="1:9" hidden="1" x14ac:dyDescent="0.3">
      <c r="A656" s="15" t="s">
        <v>294</v>
      </c>
      <c r="B656" s="15">
        <f t="shared" si="20"/>
        <v>67439</v>
      </c>
      <c r="C656" s="16">
        <v>43465</v>
      </c>
      <c r="D656" s="17">
        <v>9892.5</v>
      </c>
      <c r="E656" s="17">
        <v>2572.0500000000002</v>
      </c>
      <c r="F656" s="17">
        <v>7320.45</v>
      </c>
      <c r="G656" s="15" t="s">
        <v>418</v>
      </c>
      <c r="H656" s="18">
        <v>2</v>
      </c>
      <c r="I656" s="10">
        <f t="shared" si="21"/>
        <v>0</v>
      </c>
    </row>
    <row r="657" spans="1:9" hidden="1" x14ac:dyDescent="0.3">
      <c r="A657" s="15" t="s">
        <v>296</v>
      </c>
      <c r="B657" s="15">
        <f t="shared" si="20"/>
        <v>67440</v>
      </c>
      <c r="C657" s="16">
        <v>43465</v>
      </c>
      <c r="D657" s="17">
        <v>9892.5</v>
      </c>
      <c r="E657" s="17">
        <v>2769.9</v>
      </c>
      <c r="F657" s="17">
        <v>7122.6</v>
      </c>
      <c r="G657" s="15" t="s">
        <v>418</v>
      </c>
      <c r="H657" s="18">
        <v>5</v>
      </c>
      <c r="I657" s="10">
        <f t="shared" si="21"/>
        <v>0</v>
      </c>
    </row>
    <row r="658" spans="1:9" hidden="1" x14ac:dyDescent="0.3">
      <c r="A658" s="15" t="s">
        <v>297</v>
      </c>
      <c r="B658" s="15">
        <f t="shared" si="20"/>
        <v>67441</v>
      </c>
      <c r="C658" s="16">
        <v>43465</v>
      </c>
      <c r="D658" s="17">
        <v>15890</v>
      </c>
      <c r="E658" s="17">
        <v>4290.3</v>
      </c>
      <c r="F658" s="17">
        <v>11599.7</v>
      </c>
      <c r="G658" s="15" t="s">
        <v>418</v>
      </c>
      <c r="H658" s="18">
        <v>3</v>
      </c>
      <c r="I658" s="10">
        <f t="shared" si="21"/>
        <v>0</v>
      </c>
    </row>
    <row r="659" spans="1:9" hidden="1" x14ac:dyDescent="0.3">
      <c r="A659" s="15" t="s">
        <v>298</v>
      </c>
      <c r="B659" s="15">
        <f t="shared" si="20"/>
        <v>67442</v>
      </c>
      <c r="C659" s="16">
        <v>43465</v>
      </c>
      <c r="D659" s="17">
        <v>4120</v>
      </c>
      <c r="E659" s="17">
        <v>782.8</v>
      </c>
      <c r="F659" s="17">
        <v>3337.2</v>
      </c>
      <c r="G659" s="15" t="s">
        <v>418</v>
      </c>
      <c r="H659" s="18">
        <v>4</v>
      </c>
      <c r="I659" s="10">
        <f t="shared" si="21"/>
        <v>0</v>
      </c>
    </row>
    <row r="660" spans="1:9" hidden="1" x14ac:dyDescent="0.3">
      <c r="A660" s="15" t="s">
        <v>299</v>
      </c>
      <c r="B660" s="15">
        <f t="shared" si="20"/>
        <v>67443</v>
      </c>
      <c r="C660" s="16">
        <v>43465</v>
      </c>
      <c r="D660" s="17">
        <v>15440</v>
      </c>
      <c r="E660" s="17">
        <v>4168.8</v>
      </c>
      <c r="F660" s="17">
        <v>11271.2</v>
      </c>
      <c r="G660" s="15" t="s">
        <v>418</v>
      </c>
      <c r="H660" s="18">
        <v>6</v>
      </c>
      <c r="I660" s="10">
        <f t="shared" si="21"/>
        <v>0</v>
      </c>
    </row>
    <row r="661" spans="1:9" hidden="1" x14ac:dyDescent="0.3">
      <c r="A661" s="15" t="s">
        <v>300</v>
      </c>
      <c r="B661" s="15">
        <f t="shared" si="20"/>
        <v>67444</v>
      </c>
      <c r="C661" s="16">
        <v>43465</v>
      </c>
      <c r="D661" s="17">
        <v>8880</v>
      </c>
      <c r="E661" s="17">
        <v>2575.1999999999998</v>
      </c>
      <c r="F661" s="17">
        <v>6304.8</v>
      </c>
      <c r="G661" s="15" t="s">
        <v>418</v>
      </c>
      <c r="H661" s="18">
        <v>5</v>
      </c>
      <c r="I661" s="10">
        <f t="shared" si="21"/>
        <v>0</v>
      </c>
    </row>
    <row r="662" spans="1:9" hidden="1" x14ac:dyDescent="0.3">
      <c r="A662" s="15" t="s">
        <v>301</v>
      </c>
      <c r="B662" s="15">
        <f t="shared" si="20"/>
        <v>67445</v>
      </c>
      <c r="C662" s="16">
        <v>43465</v>
      </c>
      <c r="D662" s="17">
        <v>16790</v>
      </c>
      <c r="E662" s="17">
        <v>5372.8</v>
      </c>
      <c r="F662" s="17">
        <v>11417.2</v>
      </c>
      <c r="G662" s="15" t="s">
        <v>418</v>
      </c>
      <c r="H662" s="18">
        <v>5</v>
      </c>
      <c r="I662" s="10">
        <f t="shared" si="21"/>
        <v>0</v>
      </c>
    </row>
    <row r="663" spans="1:9" hidden="1" x14ac:dyDescent="0.3">
      <c r="A663" s="15" t="s">
        <v>305</v>
      </c>
      <c r="B663" s="15">
        <f t="shared" si="20"/>
        <v>67446</v>
      </c>
      <c r="C663" s="16">
        <v>43465</v>
      </c>
      <c r="D663" s="17">
        <v>86800</v>
      </c>
      <c r="E663" s="17">
        <v>27776</v>
      </c>
      <c r="F663" s="17">
        <v>59024</v>
      </c>
      <c r="G663" s="15" t="s">
        <v>418</v>
      </c>
      <c r="H663" s="18">
        <v>1</v>
      </c>
      <c r="I663" s="10">
        <f t="shared" si="21"/>
        <v>0</v>
      </c>
    </row>
    <row r="664" spans="1:9" hidden="1" x14ac:dyDescent="0.3">
      <c r="A664" s="15" t="s">
        <v>306</v>
      </c>
      <c r="B664" s="15">
        <f t="shared" si="20"/>
        <v>67447</v>
      </c>
      <c r="C664" s="16">
        <v>43465</v>
      </c>
      <c r="D664" s="17">
        <v>4570</v>
      </c>
      <c r="E664" s="17">
        <v>776.9</v>
      </c>
      <c r="F664" s="17">
        <v>3793.1</v>
      </c>
      <c r="G664" s="15" t="s">
        <v>418</v>
      </c>
      <c r="H664" s="18">
        <v>2</v>
      </c>
      <c r="I664" s="10">
        <f t="shared" si="21"/>
        <v>0</v>
      </c>
    </row>
    <row r="665" spans="1:9" hidden="1" x14ac:dyDescent="0.3">
      <c r="A665" s="15" t="s">
        <v>308</v>
      </c>
      <c r="B665" s="15">
        <f t="shared" si="20"/>
        <v>67448</v>
      </c>
      <c r="C665" s="16">
        <v>43465</v>
      </c>
      <c r="D665" s="17">
        <v>9892.5</v>
      </c>
      <c r="E665" s="17">
        <v>2374.1999999999998</v>
      </c>
      <c r="F665" s="17">
        <v>7518.3</v>
      </c>
      <c r="G665" s="15" t="s">
        <v>418</v>
      </c>
      <c r="H665" s="18">
        <v>4</v>
      </c>
      <c r="I665" s="10">
        <f t="shared" si="21"/>
        <v>0</v>
      </c>
    </row>
    <row r="666" spans="1:9" hidden="1" x14ac:dyDescent="0.3">
      <c r="A666" s="15" t="s">
        <v>309</v>
      </c>
      <c r="B666" s="15">
        <f t="shared" si="20"/>
        <v>67449</v>
      </c>
      <c r="C666" s="16">
        <v>43465</v>
      </c>
      <c r="D666" s="17">
        <v>9217.5</v>
      </c>
      <c r="E666" s="17">
        <v>2120.0300000000002</v>
      </c>
      <c r="F666" s="17">
        <v>7097.4699999999993</v>
      </c>
      <c r="G666" s="15" t="s">
        <v>418</v>
      </c>
      <c r="H666" s="18">
        <v>5</v>
      </c>
      <c r="I666" s="10">
        <f t="shared" si="21"/>
        <v>0</v>
      </c>
    </row>
    <row r="667" spans="1:9" hidden="1" x14ac:dyDescent="0.3">
      <c r="A667" s="15" t="s">
        <v>310</v>
      </c>
      <c r="B667" s="15">
        <f t="shared" ref="B667:B730" si="22">B666+1</f>
        <v>67450</v>
      </c>
      <c r="C667" s="16">
        <v>43465</v>
      </c>
      <c r="D667" s="17">
        <v>15440</v>
      </c>
      <c r="E667" s="17">
        <v>4323.2</v>
      </c>
      <c r="F667" s="17">
        <v>11116.8</v>
      </c>
      <c r="G667" s="15" t="s">
        <v>418</v>
      </c>
      <c r="H667" s="18">
        <v>3</v>
      </c>
      <c r="I667" s="10">
        <f t="shared" si="21"/>
        <v>0</v>
      </c>
    </row>
    <row r="668" spans="1:9" hidden="1" x14ac:dyDescent="0.3">
      <c r="A668" s="15" t="s">
        <v>313</v>
      </c>
      <c r="B668" s="15">
        <f t="shared" si="22"/>
        <v>67451</v>
      </c>
      <c r="C668" s="16">
        <v>43465</v>
      </c>
      <c r="D668" s="17">
        <v>4120</v>
      </c>
      <c r="E668" s="17">
        <v>741.6</v>
      </c>
      <c r="F668" s="17">
        <v>3378.4</v>
      </c>
      <c r="G668" s="15" t="s">
        <v>418</v>
      </c>
      <c r="H668" s="18">
        <v>4</v>
      </c>
      <c r="I668" s="10">
        <f t="shared" si="21"/>
        <v>0</v>
      </c>
    </row>
    <row r="669" spans="1:9" hidden="1" x14ac:dyDescent="0.3">
      <c r="A669" s="15" t="s">
        <v>314</v>
      </c>
      <c r="B669" s="15">
        <f t="shared" si="22"/>
        <v>67452</v>
      </c>
      <c r="C669" s="16">
        <v>43465</v>
      </c>
      <c r="D669" s="17">
        <v>8542.5</v>
      </c>
      <c r="E669" s="17">
        <v>2221.0500000000002</v>
      </c>
      <c r="F669" s="17">
        <v>6321.45</v>
      </c>
      <c r="G669" s="15" t="s">
        <v>418</v>
      </c>
      <c r="H669" s="18">
        <v>3</v>
      </c>
      <c r="I669" s="10">
        <f t="shared" si="21"/>
        <v>0</v>
      </c>
    </row>
    <row r="670" spans="1:9" hidden="1" x14ac:dyDescent="0.3">
      <c r="A670" s="15" t="s">
        <v>315</v>
      </c>
      <c r="B670" s="15">
        <f t="shared" si="22"/>
        <v>67453</v>
      </c>
      <c r="C670" s="16">
        <v>43465</v>
      </c>
      <c r="D670" s="17">
        <v>8205</v>
      </c>
      <c r="E670" s="17">
        <v>2215.35</v>
      </c>
      <c r="F670" s="17">
        <v>5989.65</v>
      </c>
      <c r="G670" s="15" t="s">
        <v>418</v>
      </c>
      <c r="H670" s="18">
        <v>6</v>
      </c>
      <c r="I670" s="10">
        <f t="shared" si="21"/>
        <v>0</v>
      </c>
    </row>
    <row r="671" spans="1:9" hidden="1" x14ac:dyDescent="0.3">
      <c r="A671" s="15" t="s">
        <v>316</v>
      </c>
      <c r="B671" s="15">
        <f t="shared" si="22"/>
        <v>67454</v>
      </c>
      <c r="C671" s="16">
        <v>43465</v>
      </c>
      <c r="D671" s="17">
        <v>17240</v>
      </c>
      <c r="E671" s="17">
        <v>4654.8</v>
      </c>
      <c r="F671" s="17">
        <v>12585.2</v>
      </c>
      <c r="G671" s="15" t="s">
        <v>418</v>
      </c>
      <c r="H671" s="18">
        <v>2</v>
      </c>
      <c r="I671" s="10">
        <f t="shared" si="21"/>
        <v>0</v>
      </c>
    </row>
    <row r="672" spans="1:9" hidden="1" x14ac:dyDescent="0.3">
      <c r="A672" s="15" t="s">
        <v>317</v>
      </c>
      <c r="B672" s="15">
        <f t="shared" si="22"/>
        <v>67455</v>
      </c>
      <c r="C672" s="16">
        <v>43465</v>
      </c>
      <c r="D672" s="17">
        <v>4795</v>
      </c>
      <c r="E672" s="17">
        <v>911.05</v>
      </c>
      <c r="F672" s="17">
        <v>3883.95</v>
      </c>
      <c r="G672" s="15" t="s">
        <v>418</v>
      </c>
      <c r="H672" s="18">
        <v>2</v>
      </c>
      <c r="I672" s="10">
        <f t="shared" si="21"/>
        <v>0</v>
      </c>
    </row>
    <row r="673" spans="1:9" hidden="1" x14ac:dyDescent="0.3">
      <c r="A673" s="15" t="s">
        <v>318</v>
      </c>
      <c r="B673" s="15">
        <f t="shared" si="22"/>
        <v>67456</v>
      </c>
      <c r="C673" s="16">
        <v>43465</v>
      </c>
      <c r="D673" s="17">
        <v>17690</v>
      </c>
      <c r="E673" s="17">
        <v>5130.1000000000004</v>
      </c>
      <c r="F673" s="17">
        <v>12559.9</v>
      </c>
      <c r="G673" s="15" t="s">
        <v>418</v>
      </c>
      <c r="H673" s="18">
        <v>3</v>
      </c>
      <c r="I673" s="10">
        <f t="shared" si="21"/>
        <v>0</v>
      </c>
    </row>
    <row r="674" spans="1:9" hidden="1" x14ac:dyDescent="0.3">
      <c r="A674" s="15" t="s">
        <v>319</v>
      </c>
      <c r="B674" s="15">
        <f t="shared" si="22"/>
        <v>67457</v>
      </c>
      <c r="C674" s="16">
        <v>43465</v>
      </c>
      <c r="D674" s="17">
        <v>9555</v>
      </c>
      <c r="E674" s="17">
        <v>2293.1999999999998</v>
      </c>
      <c r="F674" s="17">
        <v>7261.8</v>
      </c>
      <c r="G674" s="15" t="s">
        <v>418</v>
      </c>
      <c r="H674" s="18">
        <v>2</v>
      </c>
      <c r="I674" s="10">
        <f t="shared" si="21"/>
        <v>0</v>
      </c>
    </row>
    <row r="675" spans="1:9" hidden="1" x14ac:dyDescent="0.3">
      <c r="A675" s="15" t="s">
        <v>320</v>
      </c>
      <c r="B675" s="15">
        <f t="shared" si="22"/>
        <v>67458</v>
      </c>
      <c r="C675" s="16">
        <v>43465</v>
      </c>
      <c r="D675" s="17">
        <v>15890</v>
      </c>
      <c r="E675" s="17">
        <v>4767</v>
      </c>
      <c r="F675" s="17">
        <v>11123</v>
      </c>
      <c r="G675" s="15" t="s">
        <v>418</v>
      </c>
      <c r="H675" s="18">
        <v>3</v>
      </c>
      <c r="I675" s="10">
        <f t="shared" si="21"/>
        <v>0</v>
      </c>
    </row>
    <row r="676" spans="1:9" hidden="1" x14ac:dyDescent="0.3">
      <c r="A676" s="15" t="s">
        <v>321</v>
      </c>
      <c r="B676" s="15">
        <f t="shared" si="22"/>
        <v>67459</v>
      </c>
      <c r="C676" s="16">
        <v>43465</v>
      </c>
      <c r="D676" s="17">
        <v>8542.5</v>
      </c>
      <c r="E676" s="17">
        <v>2477.33</v>
      </c>
      <c r="F676" s="17">
        <v>6065.17</v>
      </c>
      <c r="G676" s="15" t="s">
        <v>418</v>
      </c>
      <c r="H676" s="18">
        <v>3</v>
      </c>
      <c r="I676" s="10">
        <f t="shared" si="21"/>
        <v>0</v>
      </c>
    </row>
    <row r="677" spans="1:9" hidden="1" x14ac:dyDescent="0.3">
      <c r="A677" s="15" t="s">
        <v>323</v>
      </c>
      <c r="B677" s="15">
        <f t="shared" si="22"/>
        <v>67460</v>
      </c>
      <c r="C677" s="16">
        <v>43465</v>
      </c>
      <c r="D677" s="17">
        <v>4345</v>
      </c>
      <c r="E677" s="17">
        <v>825.55</v>
      </c>
      <c r="F677" s="17">
        <v>3519.45</v>
      </c>
      <c r="G677" s="15" t="s">
        <v>418</v>
      </c>
      <c r="H677" s="18">
        <v>6</v>
      </c>
      <c r="I677" s="10">
        <f t="shared" si="21"/>
        <v>0</v>
      </c>
    </row>
    <row r="678" spans="1:9" hidden="1" x14ac:dyDescent="0.3">
      <c r="A678" s="15" t="s">
        <v>324</v>
      </c>
      <c r="B678" s="15">
        <f t="shared" si="22"/>
        <v>67461</v>
      </c>
      <c r="C678" s="16">
        <v>43465</v>
      </c>
      <c r="D678" s="17">
        <v>14990</v>
      </c>
      <c r="E678" s="17">
        <v>4197.2</v>
      </c>
      <c r="F678" s="17">
        <v>10792.8</v>
      </c>
      <c r="G678" s="15" t="s">
        <v>418</v>
      </c>
      <c r="H678" s="18">
        <v>5</v>
      </c>
      <c r="I678" s="10">
        <f t="shared" si="21"/>
        <v>0</v>
      </c>
    </row>
    <row r="679" spans="1:9" hidden="1" x14ac:dyDescent="0.3">
      <c r="A679" s="15" t="s">
        <v>325</v>
      </c>
      <c r="B679" s="15">
        <f t="shared" si="22"/>
        <v>67462</v>
      </c>
      <c r="C679" s="16">
        <v>43465</v>
      </c>
      <c r="D679" s="17">
        <v>10230</v>
      </c>
      <c r="E679" s="17">
        <v>2864.4</v>
      </c>
      <c r="F679" s="17">
        <v>7365.6</v>
      </c>
      <c r="G679" s="15" t="s">
        <v>418</v>
      </c>
      <c r="H679" s="18">
        <v>2</v>
      </c>
      <c r="I679" s="10">
        <f t="shared" si="21"/>
        <v>0</v>
      </c>
    </row>
    <row r="680" spans="1:9" hidden="1" x14ac:dyDescent="0.3">
      <c r="A680" s="15" t="s">
        <v>326</v>
      </c>
      <c r="B680" s="15">
        <f t="shared" si="22"/>
        <v>67463</v>
      </c>
      <c r="C680" s="16">
        <v>43465</v>
      </c>
      <c r="D680" s="17">
        <v>15440</v>
      </c>
      <c r="E680" s="17">
        <v>4323.2</v>
      </c>
      <c r="F680" s="17">
        <v>11116.8</v>
      </c>
      <c r="G680" s="15" t="s">
        <v>418</v>
      </c>
      <c r="H680" s="18">
        <v>4</v>
      </c>
      <c r="I680" s="10">
        <f t="shared" si="21"/>
        <v>0</v>
      </c>
    </row>
    <row r="681" spans="1:9" hidden="1" x14ac:dyDescent="0.3">
      <c r="A681" s="15" t="s">
        <v>327</v>
      </c>
      <c r="B681" s="15">
        <f t="shared" si="22"/>
        <v>67464</v>
      </c>
      <c r="C681" s="16">
        <v>43465</v>
      </c>
      <c r="D681" s="17">
        <v>9892.5</v>
      </c>
      <c r="E681" s="17">
        <v>2473.13</v>
      </c>
      <c r="F681" s="17">
        <v>7419.37</v>
      </c>
      <c r="G681" s="15" t="s">
        <v>418</v>
      </c>
      <c r="H681" s="18">
        <v>6</v>
      </c>
      <c r="I681" s="10">
        <f t="shared" si="21"/>
        <v>0</v>
      </c>
    </row>
    <row r="682" spans="1:9" hidden="1" x14ac:dyDescent="0.3">
      <c r="A682" s="15" t="s">
        <v>328</v>
      </c>
      <c r="B682" s="15">
        <f t="shared" si="22"/>
        <v>67465</v>
      </c>
      <c r="C682" s="16">
        <v>43465</v>
      </c>
      <c r="D682" s="17">
        <v>14540</v>
      </c>
      <c r="E682" s="17">
        <v>4362</v>
      </c>
      <c r="F682" s="17">
        <v>10178</v>
      </c>
      <c r="G682" s="15" t="s">
        <v>418</v>
      </c>
      <c r="H682" s="18">
        <v>1</v>
      </c>
      <c r="I682" s="10">
        <f t="shared" si="21"/>
        <v>0</v>
      </c>
    </row>
    <row r="683" spans="1:9" hidden="1" x14ac:dyDescent="0.3">
      <c r="A683" s="15" t="s">
        <v>329</v>
      </c>
      <c r="B683" s="15">
        <f t="shared" si="22"/>
        <v>67466</v>
      </c>
      <c r="C683" s="16">
        <v>43465</v>
      </c>
      <c r="D683" s="17">
        <v>4570</v>
      </c>
      <c r="E683" s="17">
        <v>868.3</v>
      </c>
      <c r="F683" s="17">
        <v>3701.7</v>
      </c>
      <c r="G683" s="15" t="s">
        <v>418</v>
      </c>
      <c r="H683" s="18">
        <v>5</v>
      </c>
      <c r="I683" s="10">
        <f t="shared" si="21"/>
        <v>0</v>
      </c>
    </row>
    <row r="684" spans="1:9" hidden="1" x14ac:dyDescent="0.3">
      <c r="A684" s="15" t="s">
        <v>330</v>
      </c>
      <c r="B684" s="15">
        <f t="shared" si="22"/>
        <v>67467</v>
      </c>
      <c r="C684" s="16">
        <v>43465</v>
      </c>
      <c r="D684" s="17">
        <v>8880</v>
      </c>
      <c r="E684" s="17">
        <v>2131.1999999999998</v>
      </c>
      <c r="F684" s="17">
        <v>6748.8</v>
      </c>
      <c r="G684" s="15" t="s">
        <v>418</v>
      </c>
      <c r="H684" s="18">
        <v>5</v>
      </c>
      <c r="I684" s="10">
        <f t="shared" si="21"/>
        <v>0</v>
      </c>
    </row>
    <row r="685" spans="1:9" hidden="1" x14ac:dyDescent="0.3">
      <c r="A685" s="15" t="s">
        <v>331</v>
      </c>
      <c r="B685" s="15">
        <f t="shared" si="22"/>
        <v>67468</v>
      </c>
      <c r="C685" s="16">
        <v>43465</v>
      </c>
      <c r="D685" s="17">
        <v>9217.5</v>
      </c>
      <c r="E685" s="17">
        <v>2212.1999999999998</v>
      </c>
      <c r="F685" s="17">
        <v>7005.3</v>
      </c>
      <c r="G685" s="15" t="s">
        <v>418</v>
      </c>
      <c r="H685" s="18">
        <v>2</v>
      </c>
      <c r="I685" s="10">
        <f t="shared" si="21"/>
        <v>0</v>
      </c>
    </row>
    <row r="686" spans="1:9" hidden="1" x14ac:dyDescent="0.3">
      <c r="A686" s="15" t="s">
        <v>332</v>
      </c>
      <c r="B686" s="15">
        <f t="shared" si="22"/>
        <v>67469</v>
      </c>
      <c r="C686" s="16">
        <v>43465</v>
      </c>
      <c r="D686" s="17">
        <v>8542.5</v>
      </c>
      <c r="E686" s="17">
        <v>1964.78</v>
      </c>
      <c r="F686" s="17">
        <v>6577.72</v>
      </c>
      <c r="G686" s="15" t="s">
        <v>418</v>
      </c>
      <c r="H686" s="18">
        <v>3</v>
      </c>
      <c r="I686" s="10">
        <f t="shared" si="21"/>
        <v>0</v>
      </c>
    </row>
    <row r="687" spans="1:9" hidden="1" x14ac:dyDescent="0.3">
      <c r="A687" s="15" t="s">
        <v>333</v>
      </c>
      <c r="B687" s="15">
        <f t="shared" si="22"/>
        <v>67470</v>
      </c>
      <c r="C687" s="16">
        <v>43465</v>
      </c>
      <c r="D687" s="17">
        <v>14990</v>
      </c>
      <c r="E687" s="17">
        <v>4197.2</v>
      </c>
      <c r="F687" s="17">
        <v>10792.8</v>
      </c>
      <c r="G687" s="15" t="s">
        <v>418</v>
      </c>
      <c r="H687" s="18">
        <v>1</v>
      </c>
      <c r="I687" s="10">
        <f t="shared" si="21"/>
        <v>0</v>
      </c>
    </row>
    <row r="688" spans="1:9" hidden="1" x14ac:dyDescent="0.3">
      <c r="A688" s="15" t="s">
        <v>334</v>
      </c>
      <c r="B688" s="15">
        <f t="shared" si="22"/>
        <v>67471</v>
      </c>
      <c r="C688" s="16">
        <v>43465</v>
      </c>
      <c r="D688" s="17">
        <v>16790</v>
      </c>
      <c r="E688" s="17">
        <v>5372.8</v>
      </c>
      <c r="F688" s="17">
        <v>11417.2</v>
      </c>
      <c r="G688" s="15" t="s">
        <v>418</v>
      </c>
      <c r="H688" s="18">
        <v>4</v>
      </c>
      <c r="I688" s="10">
        <f t="shared" si="21"/>
        <v>0</v>
      </c>
    </row>
    <row r="689" spans="1:9" hidden="1" x14ac:dyDescent="0.3">
      <c r="A689" s="15" t="s">
        <v>335</v>
      </c>
      <c r="B689" s="15">
        <f t="shared" si="22"/>
        <v>67472</v>
      </c>
      <c r="C689" s="16">
        <v>43465</v>
      </c>
      <c r="D689" s="17">
        <v>8205</v>
      </c>
      <c r="E689" s="17">
        <v>2215.35</v>
      </c>
      <c r="F689" s="17">
        <v>5989.65</v>
      </c>
      <c r="G689" s="15" t="s">
        <v>418</v>
      </c>
      <c r="H689" s="18">
        <v>3</v>
      </c>
      <c r="I689" s="10">
        <f t="shared" si="21"/>
        <v>0</v>
      </c>
    </row>
    <row r="690" spans="1:9" hidden="1" x14ac:dyDescent="0.3">
      <c r="A690" s="15" t="s">
        <v>336</v>
      </c>
      <c r="B690" s="15">
        <f t="shared" si="22"/>
        <v>67473</v>
      </c>
      <c r="C690" s="16">
        <v>43465</v>
      </c>
      <c r="D690" s="17">
        <v>9555</v>
      </c>
      <c r="E690" s="17">
        <v>2197.65</v>
      </c>
      <c r="F690" s="17">
        <v>7357.35</v>
      </c>
      <c r="G690" s="15" t="s">
        <v>418</v>
      </c>
      <c r="H690" s="18">
        <v>2</v>
      </c>
      <c r="I690" s="10">
        <f t="shared" si="21"/>
        <v>0</v>
      </c>
    </row>
    <row r="691" spans="1:9" hidden="1" x14ac:dyDescent="0.3">
      <c r="A691" s="15" t="s">
        <v>337</v>
      </c>
      <c r="B691" s="15">
        <f t="shared" si="22"/>
        <v>67474</v>
      </c>
      <c r="C691" s="16">
        <v>43465</v>
      </c>
      <c r="D691" s="17">
        <v>14090</v>
      </c>
      <c r="E691" s="17">
        <v>4227</v>
      </c>
      <c r="F691" s="17">
        <v>9863</v>
      </c>
      <c r="G691" s="15" t="s">
        <v>418</v>
      </c>
      <c r="H691" s="18">
        <v>5</v>
      </c>
      <c r="I691" s="10">
        <f t="shared" si="21"/>
        <v>0</v>
      </c>
    </row>
    <row r="692" spans="1:9" hidden="1" x14ac:dyDescent="0.3">
      <c r="A692" s="15" t="s">
        <v>339</v>
      </c>
      <c r="B692" s="15">
        <f t="shared" si="22"/>
        <v>67475</v>
      </c>
      <c r="C692" s="16">
        <v>43465</v>
      </c>
      <c r="D692" s="17">
        <v>16340</v>
      </c>
      <c r="E692" s="17">
        <v>5065.3999999999996</v>
      </c>
      <c r="F692" s="17">
        <v>11274.6</v>
      </c>
      <c r="G692" s="15" t="s">
        <v>418</v>
      </c>
      <c r="H692" s="18">
        <v>5</v>
      </c>
      <c r="I692" s="10">
        <f t="shared" si="21"/>
        <v>0</v>
      </c>
    </row>
    <row r="693" spans="1:9" hidden="1" x14ac:dyDescent="0.3">
      <c r="A693" s="15" t="s">
        <v>342</v>
      </c>
      <c r="B693" s="15">
        <f t="shared" si="22"/>
        <v>67476</v>
      </c>
      <c r="C693" s="16">
        <v>43465</v>
      </c>
      <c r="D693" s="17">
        <v>7867.5</v>
      </c>
      <c r="E693" s="17">
        <v>1888.2</v>
      </c>
      <c r="F693" s="17">
        <v>5979.3</v>
      </c>
      <c r="G693" s="15" t="s">
        <v>418</v>
      </c>
      <c r="H693" s="18">
        <v>3</v>
      </c>
      <c r="I693" s="10">
        <f t="shared" si="21"/>
        <v>0</v>
      </c>
    </row>
    <row r="694" spans="1:9" hidden="1" x14ac:dyDescent="0.3">
      <c r="A694" s="15" t="s">
        <v>343</v>
      </c>
      <c r="B694" s="15">
        <f t="shared" si="22"/>
        <v>67477</v>
      </c>
      <c r="C694" s="16">
        <v>43465</v>
      </c>
      <c r="D694" s="17">
        <v>4120</v>
      </c>
      <c r="E694" s="17">
        <v>1030</v>
      </c>
      <c r="F694" s="17">
        <v>3090</v>
      </c>
      <c r="G694" s="15" t="s">
        <v>418</v>
      </c>
      <c r="H694" s="18">
        <v>3</v>
      </c>
      <c r="I694" s="10">
        <f t="shared" si="21"/>
        <v>0</v>
      </c>
    </row>
    <row r="695" spans="1:9" hidden="1" x14ac:dyDescent="0.3">
      <c r="A695" s="15" t="s">
        <v>344</v>
      </c>
      <c r="B695" s="15">
        <f t="shared" si="22"/>
        <v>67478</v>
      </c>
      <c r="C695" s="16">
        <v>43465</v>
      </c>
      <c r="D695" s="17">
        <v>14990</v>
      </c>
      <c r="E695" s="17">
        <v>4646.8999999999996</v>
      </c>
      <c r="F695" s="17">
        <v>10343.1</v>
      </c>
      <c r="G695" s="15" t="s">
        <v>418</v>
      </c>
      <c r="H695" s="18">
        <v>4</v>
      </c>
      <c r="I695" s="10">
        <f t="shared" si="21"/>
        <v>0</v>
      </c>
    </row>
    <row r="696" spans="1:9" hidden="1" x14ac:dyDescent="0.3">
      <c r="A696" s="15" t="s">
        <v>345</v>
      </c>
      <c r="B696" s="15">
        <f t="shared" si="22"/>
        <v>67479</v>
      </c>
      <c r="C696" s="16">
        <v>43465</v>
      </c>
      <c r="D696" s="17">
        <v>8542.5</v>
      </c>
      <c r="E696" s="17">
        <v>1964.78</v>
      </c>
      <c r="F696" s="17">
        <v>6577.72</v>
      </c>
      <c r="G696" s="15" t="s">
        <v>418</v>
      </c>
      <c r="H696" s="18">
        <v>3</v>
      </c>
      <c r="I696" s="10">
        <f t="shared" si="21"/>
        <v>0</v>
      </c>
    </row>
    <row r="697" spans="1:9" hidden="1" x14ac:dyDescent="0.3">
      <c r="A697" s="15" t="s">
        <v>347</v>
      </c>
      <c r="B697" s="15">
        <f t="shared" si="22"/>
        <v>67480</v>
      </c>
      <c r="C697" s="16">
        <v>43465</v>
      </c>
      <c r="D697" s="17">
        <v>4795</v>
      </c>
      <c r="E697" s="17">
        <v>815.15</v>
      </c>
      <c r="F697" s="17">
        <v>3979.85</v>
      </c>
      <c r="G697" s="15" t="s">
        <v>418</v>
      </c>
      <c r="H697" s="18">
        <v>4</v>
      </c>
      <c r="I697" s="10">
        <f t="shared" si="21"/>
        <v>0</v>
      </c>
    </row>
    <row r="698" spans="1:9" hidden="1" x14ac:dyDescent="0.3">
      <c r="A698" s="15" t="s">
        <v>348</v>
      </c>
      <c r="B698" s="15">
        <f t="shared" si="22"/>
        <v>67481</v>
      </c>
      <c r="C698" s="16">
        <v>43465</v>
      </c>
      <c r="D698" s="17">
        <v>7530</v>
      </c>
      <c r="E698" s="17">
        <v>1807.2</v>
      </c>
      <c r="F698" s="17">
        <v>5722.8</v>
      </c>
      <c r="G698" s="15" t="s">
        <v>418</v>
      </c>
      <c r="H698" s="18">
        <v>4</v>
      </c>
      <c r="I698" s="10">
        <f t="shared" si="21"/>
        <v>0</v>
      </c>
    </row>
    <row r="699" spans="1:9" hidden="1" x14ac:dyDescent="0.3">
      <c r="A699" s="15" t="s">
        <v>349</v>
      </c>
      <c r="B699" s="15">
        <f t="shared" si="22"/>
        <v>67482</v>
      </c>
      <c r="C699" s="16">
        <v>43465</v>
      </c>
      <c r="D699" s="17">
        <v>17240</v>
      </c>
      <c r="E699" s="17">
        <v>5516.8</v>
      </c>
      <c r="F699" s="17">
        <v>11723.2</v>
      </c>
      <c r="G699" s="15" t="s">
        <v>418</v>
      </c>
      <c r="H699" s="18">
        <v>6</v>
      </c>
      <c r="I699" s="10">
        <f t="shared" si="21"/>
        <v>0</v>
      </c>
    </row>
    <row r="700" spans="1:9" hidden="1" x14ac:dyDescent="0.3">
      <c r="A700" s="15" t="s">
        <v>350</v>
      </c>
      <c r="B700" s="15">
        <f t="shared" si="22"/>
        <v>67483</v>
      </c>
      <c r="C700" s="16">
        <v>43465</v>
      </c>
      <c r="D700" s="17">
        <v>4795</v>
      </c>
      <c r="E700" s="17">
        <v>1150.8</v>
      </c>
      <c r="F700" s="17">
        <v>3644.2</v>
      </c>
      <c r="G700" s="15" t="s">
        <v>418</v>
      </c>
      <c r="H700" s="18">
        <v>2</v>
      </c>
      <c r="I700" s="10">
        <f t="shared" si="21"/>
        <v>0</v>
      </c>
    </row>
    <row r="701" spans="1:9" hidden="1" x14ac:dyDescent="0.3">
      <c r="A701" s="15" t="s">
        <v>351</v>
      </c>
      <c r="B701" s="15">
        <f t="shared" si="22"/>
        <v>67484</v>
      </c>
      <c r="C701" s="16">
        <v>43465</v>
      </c>
      <c r="D701" s="17">
        <v>17690</v>
      </c>
      <c r="E701" s="17">
        <v>4953.2</v>
      </c>
      <c r="F701" s="17">
        <v>12736.8</v>
      </c>
      <c r="G701" s="15" t="s">
        <v>418</v>
      </c>
      <c r="H701" s="18">
        <v>2</v>
      </c>
      <c r="I701" s="10">
        <f t="shared" si="21"/>
        <v>0</v>
      </c>
    </row>
    <row r="702" spans="1:9" hidden="1" x14ac:dyDescent="0.3">
      <c r="A702" s="15" t="s">
        <v>352</v>
      </c>
      <c r="B702" s="15">
        <f t="shared" si="22"/>
        <v>67485</v>
      </c>
      <c r="C702" s="16">
        <v>43465</v>
      </c>
      <c r="D702" s="17">
        <v>9555</v>
      </c>
      <c r="E702" s="17">
        <v>2293.1999999999998</v>
      </c>
      <c r="F702" s="17">
        <v>7261.8</v>
      </c>
      <c r="G702" s="15" t="s">
        <v>418</v>
      </c>
      <c r="H702" s="18">
        <v>3</v>
      </c>
      <c r="I702" s="10">
        <f t="shared" si="21"/>
        <v>0</v>
      </c>
    </row>
    <row r="703" spans="1:9" hidden="1" x14ac:dyDescent="0.3">
      <c r="A703" s="15" t="s">
        <v>353</v>
      </c>
      <c r="B703" s="15">
        <f t="shared" si="22"/>
        <v>67486</v>
      </c>
      <c r="C703" s="16">
        <v>43465</v>
      </c>
      <c r="D703" s="17">
        <v>15890</v>
      </c>
      <c r="E703" s="17">
        <v>4608.1000000000004</v>
      </c>
      <c r="F703" s="17">
        <v>11281.9</v>
      </c>
      <c r="G703" s="15" t="s">
        <v>418</v>
      </c>
      <c r="H703" s="18">
        <v>3</v>
      </c>
      <c r="I703" s="10">
        <f t="shared" si="21"/>
        <v>0</v>
      </c>
    </row>
    <row r="704" spans="1:9" hidden="1" x14ac:dyDescent="0.3">
      <c r="A704" s="15" t="s">
        <v>354</v>
      </c>
      <c r="B704" s="15">
        <f t="shared" si="22"/>
        <v>67487</v>
      </c>
      <c r="C704" s="16">
        <v>43465</v>
      </c>
      <c r="D704" s="17">
        <v>8542.5</v>
      </c>
      <c r="E704" s="17">
        <v>2477.33</v>
      </c>
      <c r="F704" s="17">
        <v>6065.17</v>
      </c>
      <c r="G704" s="15" t="s">
        <v>418</v>
      </c>
      <c r="H704" s="18">
        <v>6</v>
      </c>
      <c r="I704" s="10">
        <f t="shared" si="21"/>
        <v>0</v>
      </c>
    </row>
    <row r="705" spans="1:9" hidden="1" x14ac:dyDescent="0.3">
      <c r="A705" s="15" t="s">
        <v>356</v>
      </c>
      <c r="B705" s="15">
        <f t="shared" si="22"/>
        <v>67488</v>
      </c>
      <c r="C705" s="16">
        <v>43465</v>
      </c>
      <c r="D705" s="17">
        <v>4345</v>
      </c>
      <c r="E705" s="17">
        <v>738.65</v>
      </c>
      <c r="F705" s="17">
        <v>3606.35</v>
      </c>
      <c r="G705" s="15" t="s">
        <v>418</v>
      </c>
      <c r="H705" s="18">
        <v>5</v>
      </c>
      <c r="I705" s="10">
        <f t="shared" si="21"/>
        <v>0</v>
      </c>
    </row>
    <row r="706" spans="1:9" hidden="1" x14ac:dyDescent="0.3">
      <c r="A706" s="15" t="s">
        <v>357</v>
      </c>
      <c r="B706" s="15">
        <f t="shared" si="22"/>
        <v>67489</v>
      </c>
      <c r="C706" s="16">
        <v>43465</v>
      </c>
      <c r="D706" s="17">
        <v>14540</v>
      </c>
      <c r="E706" s="17">
        <v>3925.8</v>
      </c>
      <c r="F706" s="17">
        <v>10614.2</v>
      </c>
      <c r="G706" s="15" t="s">
        <v>418</v>
      </c>
      <c r="H706" s="18">
        <v>2</v>
      </c>
      <c r="I706" s="10">
        <f t="shared" si="21"/>
        <v>0</v>
      </c>
    </row>
    <row r="707" spans="1:9" hidden="1" x14ac:dyDescent="0.3">
      <c r="A707" s="15" t="s">
        <v>358</v>
      </c>
      <c r="B707" s="15">
        <f t="shared" si="22"/>
        <v>67490</v>
      </c>
      <c r="C707" s="16">
        <v>43465</v>
      </c>
      <c r="D707" s="17">
        <v>10230</v>
      </c>
      <c r="E707" s="17">
        <v>2455.1999999999998</v>
      </c>
      <c r="F707" s="17">
        <v>7774.8</v>
      </c>
      <c r="G707" s="15" t="s">
        <v>418</v>
      </c>
      <c r="H707" s="18">
        <v>6</v>
      </c>
      <c r="I707" s="10">
        <f t="shared" ref="I707:I753" si="23">IF(B708-B707&lt;&gt;1,(B708-B707)-1,0)</f>
        <v>0</v>
      </c>
    </row>
    <row r="708" spans="1:9" hidden="1" x14ac:dyDescent="0.3">
      <c r="A708" s="15" t="s">
        <v>359</v>
      </c>
      <c r="B708" s="15">
        <f t="shared" si="22"/>
        <v>67491</v>
      </c>
      <c r="C708" s="16">
        <v>43465</v>
      </c>
      <c r="D708" s="17">
        <v>15440</v>
      </c>
      <c r="E708" s="17">
        <v>4323.2</v>
      </c>
      <c r="F708" s="17">
        <v>11116.8</v>
      </c>
      <c r="G708" s="15" t="s">
        <v>418</v>
      </c>
      <c r="H708" s="18">
        <v>2</v>
      </c>
      <c r="I708" s="10">
        <f t="shared" si="23"/>
        <v>0</v>
      </c>
    </row>
    <row r="709" spans="1:9" hidden="1" x14ac:dyDescent="0.3">
      <c r="A709" s="15" t="s">
        <v>360</v>
      </c>
      <c r="B709" s="15">
        <f t="shared" si="22"/>
        <v>67492</v>
      </c>
      <c r="C709" s="16">
        <v>43465</v>
      </c>
      <c r="D709" s="17">
        <v>9892.5</v>
      </c>
      <c r="E709" s="17">
        <v>2572.0500000000002</v>
      </c>
      <c r="F709" s="17">
        <v>7320.45</v>
      </c>
      <c r="G709" s="15" t="s">
        <v>418</v>
      </c>
      <c r="H709" s="18">
        <v>4</v>
      </c>
      <c r="I709" s="10">
        <f t="shared" si="23"/>
        <v>0</v>
      </c>
    </row>
    <row r="710" spans="1:9" hidden="1" x14ac:dyDescent="0.3">
      <c r="A710" s="15" t="s">
        <v>361</v>
      </c>
      <c r="B710" s="15">
        <f t="shared" si="22"/>
        <v>67493</v>
      </c>
      <c r="C710" s="16">
        <v>43465</v>
      </c>
      <c r="D710" s="17">
        <v>14540</v>
      </c>
      <c r="E710" s="17">
        <v>3925.8</v>
      </c>
      <c r="F710" s="17">
        <v>10614.2</v>
      </c>
      <c r="G710" s="15" t="s">
        <v>418</v>
      </c>
      <c r="H710" s="18">
        <v>3</v>
      </c>
      <c r="I710" s="10">
        <f t="shared" si="23"/>
        <v>0</v>
      </c>
    </row>
    <row r="711" spans="1:9" hidden="1" x14ac:dyDescent="0.3">
      <c r="A711" s="15" t="s">
        <v>362</v>
      </c>
      <c r="B711" s="15">
        <f t="shared" si="22"/>
        <v>67494</v>
      </c>
      <c r="C711" s="16">
        <v>43465</v>
      </c>
      <c r="D711" s="17">
        <v>4570</v>
      </c>
      <c r="E711" s="17">
        <v>1096.8</v>
      </c>
      <c r="F711" s="17">
        <v>3473.2</v>
      </c>
      <c r="G711" s="15" t="s">
        <v>418</v>
      </c>
      <c r="H711" s="18">
        <v>2</v>
      </c>
      <c r="I711" s="10">
        <f t="shared" si="23"/>
        <v>0</v>
      </c>
    </row>
    <row r="712" spans="1:9" hidden="1" x14ac:dyDescent="0.3">
      <c r="A712" s="15" t="s">
        <v>363</v>
      </c>
      <c r="B712" s="15">
        <f t="shared" si="22"/>
        <v>67495</v>
      </c>
      <c r="C712" s="16">
        <v>43465</v>
      </c>
      <c r="D712" s="17">
        <v>8880</v>
      </c>
      <c r="E712" s="17">
        <v>2575.1999999999998</v>
      </c>
      <c r="F712" s="17">
        <v>6304.8</v>
      </c>
      <c r="G712" s="15" t="s">
        <v>418</v>
      </c>
      <c r="H712" s="18">
        <v>4</v>
      </c>
      <c r="I712" s="10">
        <f t="shared" si="23"/>
        <v>0</v>
      </c>
    </row>
    <row r="713" spans="1:9" hidden="1" x14ac:dyDescent="0.3">
      <c r="A713" s="15" t="s">
        <v>364</v>
      </c>
      <c r="B713" s="15">
        <f t="shared" si="22"/>
        <v>67496</v>
      </c>
      <c r="C713" s="16">
        <v>43465</v>
      </c>
      <c r="D713" s="17">
        <v>9217.5</v>
      </c>
      <c r="E713" s="17">
        <v>2580.9</v>
      </c>
      <c r="F713" s="17">
        <v>6636.6</v>
      </c>
      <c r="G713" s="15" t="s">
        <v>418</v>
      </c>
      <c r="H713" s="18">
        <v>2</v>
      </c>
      <c r="I713" s="10">
        <f t="shared" si="23"/>
        <v>0</v>
      </c>
    </row>
    <row r="714" spans="1:9" hidden="1" x14ac:dyDescent="0.3">
      <c r="A714" s="15" t="s">
        <v>365</v>
      </c>
      <c r="B714" s="15">
        <f t="shared" si="22"/>
        <v>67497</v>
      </c>
      <c r="C714" s="16">
        <v>43465</v>
      </c>
      <c r="D714" s="17">
        <v>8542.5</v>
      </c>
      <c r="E714" s="17">
        <v>2135.63</v>
      </c>
      <c r="F714" s="17">
        <v>6406.87</v>
      </c>
      <c r="G714" s="15" t="s">
        <v>418</v>
      </c>
      <c r="H714" s="18">
        <v>5</v>
      </c>
      <c r="I714" s="10">
        <f t="shared" si="23"/>
        <v>0</v>
      </c>
    </row>
    <row r="715" spans="1:9" hidden="1" x14ac:dyDescent="0.3">
      <c r="A715" s="15" t="s">
        <v>366</v>
      </c>
      <c r="B715" s="15">
        <f t="shared" si="22"/>
        <v>67498</v>
      </c>
      <c r="C715" s="16">
        <v>43465</v>
      </c>
      <c r="D715" s="17">
        <v>14990</v>
      </c>
      <c r="E715" s="17">
        <v>4796.8</v>
      </c>
      <c r="F715" s="17">
        <v>10193.200000000001</v>
      </c>
      <c r="G715" s="15" t="s">
        <v>418</v>
      </c>
      <c r="H715" s="18">
        <v>2</v>
      </c>
      <c r="I715" s="10">
        <f t="shared" si="23"/>
        <v>0</v>
      </c>
    </row>
    <row r="716" spans="1:9" hidden="1" x14ac:dyDescent="0.3">
      <c r="A716" s="15" t="s">
        <v>367</v>
      </c>
      <c r="B716" s="15">
        <f t="shared" si="22"/>
        <v>67499</v>
      </c>
      <c r="C716" s="16">
        <v>43465</v>
      </c>
      <c r="D716" s="17">
        <v>16340</v>
      </c>
      <c r="E716" s="17">
        <v>4411.8</v>
      </c>
      <c r="F716" s="17">
        <v>11928.2</v>
      </c>
      <c r="G716" s="15" t="s">
        <v>418</v>
      </c>
      <c r="H716" s="18">
        <v>4</v>
      </c>
      <c r="I716" s="10">
        <f t="shared" si="23"/>
        <v>0</v>
      </c>
    </row>
    <row r="717" spans="1:9" hidden="1" x14ac:dyDescent="0.3">
      <c r="A717" s="15" t="s">
        <v>368</v>
      </c>
      <c r="B717" s="15">
        <f t="shared" si="22"/>
        <v>67500</v>
      </c>
      <c r="C717" s="16">
        <v>43465</v>
      </c>
      <c r="D717" s="17">
        <v>8205</v>
      </c>
      <c r="E717" s="17">
        <v>2379.4499999999998</v>
      </c>
      <c r="F717" s="17">
        <v>5825.55</v>
      </c>
      <c r="G717" s="15" t="s">
        <v>418</v>
      </c>
      <c r="H717" s="18">
        <v>3</v>
      </c>
      <c r="I717" s="10">
        <f t="shared" si="23"/>
        <v>0</v>
      </c>
    </row>
    <row r="718" spans="1:9" hidden="1" x14ac:dyDescent="0.3">
      <c r="A718" s="15" t="s">
        <v>369</v>
      </c>
      <c r="B718" s="15">
        <f t="shared" si="22"/>
        <v>67501</v>
      </c>
      <c r="C718" s="16">
        <v>43465</v>
      </c>
      <c r="D718" s="17">
        <v>9555</v>
      </c>
      <c r="E718" s="17">
        <v>2675.4</v>
      </c>
      <c r="F718" s="17">
        <v>6879.6</v>
      </c>
      <c r="G718" s="15" t="s">
        <v>418</v>
      </c>
      <c r="H718" s="18">
        <v>5</v>
      </c>
      <c r="I718" s="10">
        <f t="shared" si="23"/>
        <v>0</v>
      </c>
    </row>
    <row r="719" spans="1:9" hidden="1" x14ac:dyDescent="0.3">
      <c r="A719" s="15" t="s">
        <v>370</v>
      </c>
      <c r="B719" s="15">
        <f t="shared" si="22"/>
        <v>67502</v>
      </c>
      <c r="C719" s="16">
        <v>43465</v>
      </c>
      <c r="D719" s="17">
        <v>14090</v>
      </c>
      <c r="E719" s="17">
        <v>3381.6</v>
      </c>
      <c r="F719" s="17">
        <v>10708.4</v>
      </c>
      <c r="G719" s="15" t="s">
        <v>418</v>
      </c>
      <c r="H719" s="18">
        <v>2</v>
      </c>
      <c r="I719" s="10">
        <f t="shared" si="23"/>
        <v>0</v>
      </c>
    </row>
    <row r="720" spans="1:9" hidden="1" x14ac:dyDescent="0.3">
      <c r="A720" s="15" t="s">
        <v>372</v>
      </c>
      <c r="B720" s="15">
        <f t="shared" si="22"/>
        <v>67503</v>
      </c>
      <c r="C720" s="16">
        <v>43465</v>
      </c>
      <c r="D720" s="17">
        <v>16340</v>
      </c>
      <c r="E720" s="17">
        <v>4411.8</v>
      </c>
      <c r="F720" s="17">
        <v>11928.2</v>
      </c>
      <c r="G720" s="15" t="s">
        <v>418</v>
      </c>
      <c r="H720" s="18">
        <v>2</v>
      </c>
      <c r="I720" s="10">
        <f t="shared" si="23"/>
        <v>0</v>
      </c>
    </row>
    <row r="721" spans="1:9" hidden="1" x14ac:dyDescent="0.3">
      <c r="A721" s="15" t="s">
        <v>375</v>
      </c>
      <c r="B721" s="15">
        <f t="shared" si="22"/>
        <v>67504</v>
      </c>
      <c r="C721" s="16">
        <v>43465</v>
      </c>
      <c r="D721" s="17">
        <v>7530</v>
      </c>
      <c r="E721" s="17">
        <v>2108.4</v>
      </c>
      <c r="F721" s="17">
        <v>5421.6</v>
      </c>
      <c r="G721" s="15" t="s">
        <v>418</v>
      </c>
      <c r="H721" s="18">
        <v>5</v>
      </c>
      <c r="I721" s="10">
        <f t="shared" si="23"/>
        <v>0</v>
      </c>
    </row>
    <row r="722" spans="1:9" hidden="1" x14ac:dyDescent="0.3">
      <c r="A722" s="15" t="s">
        <v>376</v>
      </c>
      <c r="B722" s="15">
        <f t="shared" si="22"/>
        <v>67505</v>
      </c>
      <c r="C722" s="16">
        <v>43465</v>
      </c>
      <c r="D722" s="17">
        <v>4120</v>
      </c>
      <c r="E722" s="17">
        <v>865.2</v>
      </c>
      <c r="F722" s="17">
        <v>3254.8</v>
      </c>
      <c r="G722" s="15" t="s">
        <v>418</v>
      </c>
      <c r="H722" s="18">
        <v>5</v>
      </c>
      <c r="I722" s="10">
        <f t="shared" si="23"/>
        <v>0</v>
      </c>
    </row>
    <row r="723" spans="1:9" hidden="1" x14ac:dyDescent="0.3">
      <c r="A723" s="15" t="s">
        <v>377</v>
      </c>
      <c r="B723" s="15">
        <f t="shared" si="22"/>
        <v>67506</v>
      </c>
      <c r="C723" s="16">
        <v>43465</v>
      </c>
      <c r="D723" s="17">
        <v>14990</v>
      </c>
      <c r="E723" s="17">
        <v>4646.8999999999996</v>
      </c>
      <c r="F723" s="17">
        <v>10343.1</v>
      </c>
      <c r="G723" s="15" t="s">
        <v>418</v>
      </c>
      <c r="H723" s="18">
        <v>5</v>
      </c>
      <c r="I723" s="10">
        <f t="shared" si="23"/>
        <v>0</v>
      </c>
    </row>
    <row r="724" spans="1:9" hidden="1" x14ac:dyDescent="0.3">
      <c r="A724" s="15" t="s">
        <v>378</v>
      </c>
      <c r="B724" s="15">
        <f t="shared" si="22"/>
        <v>67507</v>
      </c>
      <c r="C724" s="16">
        <v>43465</v>
      </c>
      <c r="D724" s="17">
        <v>8542.5</v>
      </c>
      <c r="E724" s="17">
        <v>2050.1999999999998</v>
      </c>
      <c r="F724" s="17">
        <v>6492.3</v>
      </c>
      <c r="G724" s="15" t="s">
        <v>418</v>
      </c>
      <c r="H724" s="18">
        <v>3</v>
      </c>
      <c r="I724" s="10">
        <f t="shared" si="23"/>
        <v>0</v>
      </c>
    </row>
    <row r="725" spans="1:9" hidden="1" x14ac:dyDescent="0.3">
      <c r="A725" s="15" t="s">
        <v>380</v>
      </c>
      <c r="B725" s="15">
        <f t="shared" si="22"/>
        <v>67508</v>
      </c>
      <c r="C725" s="16">
        <v>43465</v>
      </c>
      <c r="D725" s="17">
        <v>4795</v>
      </c>
      <c r="E725" s="17">
        <v>1150.8</v>
      </c>
      <c r="F725" s="17">
        <v>3644.2</v>
      </c>
      <c r="G725" s="15" t="s">
        <v>418</v>
      </c>
      <c r="H725" s="18">
        <v>4</v>
      </c>
      <c r="I725" s="10">
        <f t="shared" si="23"/>
        <v>0</v>
      </c>
    </row>
    <row r="726" spans="1:9" hidden="1" x14ac:dyDescent="0.3">
      <c r="A726" s="15" t="s">
        <v>381</v>
      </c>
      <c r="B726" s="15">
        <f t="shared" si="22"/>
        <v>67509</v>
      </c>
      <c r="C726" s="16">
        <v>43465</v>
      </c>
      <c r="D726" s="17">
        <v>7530</v>
      </c>
      <c r="E726" s="17">
        <v>2033.1</v>
      </c>
      <c r="F726" s="17">
        <v>5496.9</v>
      </c>
      <c r="G726" s="15" t="s">
        <v>418</v>
      </c>
      <c r="H726" s="18">
        <v>4</v>
      </c>
      <c r="I726" s="10">
        <f t="shared" si="23"/>
        <v>0</v>
      </c>
    </row>
    <row r="727" spans="1:9" hidden="1" x14ac:dyDescent="0.3">
      <c r="A727" s="15" t="s">
        <v>383</v>
      </c>
      <c r="B727" s="15">
        <f t="shared" si="22"/>
        <v>67510</v>
      </c>
      <c r="C727" s="16">
        <v>43465</v>
      </c>
      <c r="D727" s="17">
        <v>4345</v>
      </c>
      <c r="E727" s="17">
        <v>738.65</v>
      </c>
      <c r="F727" s="17">
        <v>3606.35</v>
      </c>
      <c r="G727" s="15" t="s">
        <v>418</v>
      </c>
      <c r="H727" s="18">
        <v>3</v>
      </c>
      <c r="I727" s="10">
        <f t="shared" si="23"/>
        <v>0</v>
      </c>
    </row>
    <row r="728" spans="1:9" hidden="1" x14ac:dyDescent="0.3">
      <c r="A728" s="15" t="s">
        <v>384</v>
      </c>
      <c r="B728" s="15">
        <f t="shared" si="22"/>
        <v>67511</v>
      </c>
      <c r="C728" s="16">
        <v>43465</v>
      </c>
      <c r="D728" s="17">
        <v>14540</v>
      </c>
      <c r="E728" s="17">
        <v>4362</v>
      </c>
      <c r="F728" s="17">
        <v>10178</v>
      </c>
      <c r="G728" s="15" t="s">
        <v>418</v>
      </c>
      <c r="H728" s="18">
        <v>4</v>
      </c>
      <c r="I728" s="10">
        <f t="shared" si="23"/>
        <v>0</v>
      </c>
    </row>
    <row r="729" spans="1:9" hidden="1" x14ac:dyDescent="0.3">
      <c r="A729" s="15" t="s">
        <v>385</v>
      </c>
      <c r="B729" s="15">
        <f t="shared" si="22"/>
        <v>67512</v>
      </c>
      <c r="C729" s="16">
        <v>43465</v>
      </c>
      <c r="D729" s="17">
        <v>10230</v>
      </c>
      <c r="E729" s="17">
        <v>2762.1</v>
      </c>
      <c r="F729" s="17">
        <v>7467.9</v>
      </c>
      <c r="G729" s="15" t="s">
        <v>418</v>
      </c>
      <c r="H729" s="18">
        <v>2</v>
      </c>
      <c r="I729" s="10">
        <f t="shared" si="23"/>
        <v>0</v>
      </c>
    </row>
    <row r="730" spans="1:9" hidden="1" x14ac:dyDescent="0.3">
      <c r="A730" s="15" t="s">
        <v>386</v>
      </c>
      <c r="B730" s="15">
        <f t="shared" si="22"/>
        <v>67513</v>
      </c>
      <c r="C730" s="16">
        <v>43465</v>
      </c>
      <c r="D730" s="17">
        <v>15440</v>
      </c>
      <c r="E730" s="17">
        <v>4477.6000000000004</v>
      </c>
      <c r="F730" s="17">
        <v>10962.4</v>
      </c>
      <c r="G730" s="15" t="s">
        <v>418</v>
      </c>
      <c r="H730" s="18">
        <v>6</v>
      </c>
      <c r="I730" s="10">
        <f t="shared" si="23"/>
        <v>0</v>
      </c>
    </row>
    <row r="731" spans="1:9" hidden="1" x14ac:dyDescent="0.3">
      <c r="A731" s="15" t="s">
        <v>387</v>
      </c>
      <c r="B731" s="15">
        <f t="shared" ref="B731:B754" si="24">B730+1</f>
        <v>67514</v>
      </c>
      <c r="C731" s="16">
        <v>43465</v>
      </c>
      <c r="D731" s="17">
        <v>9892.5</v>
      </c>
      <c r="E731" s="17">
        <v>2473.13</v>
      </c>
      <c r="F731" s="17">
        <v>7419.37</v>
      </c>
      <c r="G731" s="15" t="s">
        <v>418</v>
      </c>
      <c r="H731" s="18">
        <v>4</v>
      </c>
      <c r="I731" s="10">
        <f t="shared" si="23"/>
        <v>0</v>
      </c>
    </row>
    <row r="732" spans="1:9" hidden="1" x14ac:dyDescent="0.3">
      <c r="A732" s="15" t="s">
        <v>388</v>
      </c>
      <c r="B732" s="15">
        <f t="shared" si="24"/>
        <v>67515</v>
      </c>
      <c r="C732" s="16">
        <v>43465</v>
      </c>
      <c r="D732" s="17">
        <v>14540</v>
      </c>
      <c r="E732" s="17">
        <v>4216.6000000000004</v>
      </c>
      <c r="F732" s="17">
        <v>10323.4</v>
      </c>
      <c r="G732" s="15" t="s">
        <v>418</v>
      </c>
      <c r="H732" s="18">
        <v>4</v>
      </c>
      <c r="I732" s="10">
        <f t="shared" si="23"/>
        <v>0</v>
      </c>
    </row>
    <row r="733" spans="1:9" hidden="1" x14ac:dyDescent="0.3">
      <c r="A733" s="15" t="s">
        <v>389</v>
      </c>
      <c r="B733" s="15">
        <f t="shared" si="24"/>
        <v>67516</v>
      </c>
      <c r="C733" s="16">
        <v>43465</v>
      </c>
      <c r="D733" s="17">
        <v>4570</v>
      </c>
      <c r="E733" s="17">
        <v>776.9</v>
      </c>
      <c r="F733" s="17">
        <v>3793.1</v>
      </c>
      <c r="G733" s="15" t="s">
        <v>418</v>
      </c>
      <c r="H733" s="18">
        <v>3</v>
      </c>
      <c r="I733" s="10">
        <f t="shared" si="23"/>
        <v>0</v>
      </c>
    </row>
    <row r="734" spans="1:9" hidden="1" x14ac:dyDescent="0.3">
      <c r="A734" s="15" t="s">
        <v>390</v>
      </c>
      <c r="B734" s="15">
        <f t="shared" si="24"/>
        <v>67517</v>
      </c>
      <c r="C734" s="16">
        <v>43465</v>
      </c>
      <c r="D734" s="17">
        <v>8880</v>
      </c>
      <c r="E734" s="17">
        <v>2042.4</v>
      </c>
      <c r="F734" s="17">
        <v>6837.6</v>
      </c>
      <c r="G734" s="15" t="s">
        <v>418</v>
      </c>
      <c r="H734" s="18">
        <v>6</v>
      </c>
      <c r="I734" s="10">
        <f t="shared" si="23"/>
        <v>0</v>
      </c>
    </row>
    <row r="735" spans="1:9" hidden="1" x14ac:dyDescent="0.3">
      <c r="A735" s="15" t="s">
        <v>391</v>
      </c>
      <c r="B735" s="15">
        <f t="shared" si="24"/>
        <v>67518</v>
      </c>
      <c r="C735" s="16">
        <v>43465</v>
      </c>
      <c r="D735" s="17">
        <v>9217.5</v>
      </c>
      <c r="E735" s="17">
        <v>2396.5500000000002</v>
      </c>
      <c r="F735" s="17">
        <v>6820.95</v>
      </c>
      <c r="G735" s="15" t="s">
        <v>418</v>
      </c>
      <c r="H735" s="18">
        <v>5</v>
      </c>
      <c r="I735" s="10">
        <f t="shared" si="23"/>
        <v>0</v>
      </c>
    </row>
    <row r="736" spans="1:9" hidden="1" x14ac:dyDescent="0.3">
      <c r="A736" s="15" t="s">
        <v>392</v>
      </c>
      <c r="B736" s="15">
        <f t="shared" si="24"/>
        <v>67519</v>
      </c>
      <c r="C736" s="16">
        <v>43465</v>
      </c>
      <c r="D736" s="17">
        <v>4795</v>
      </c>
      <c r="E736" s="17">
        <v>1006.95</v>
      </c>
      <c r="F736" s="17">
        <v>3788.05</v>
      </c>
      <c r="G736" s="15" t="s">
        <v>418</v>
      </c>
      <c r="H736" s="18">
        <v>1</v>
      </c>
      <c r="I736" s="10">
        <f t="shared" si="23"/>
        <v>0</v>
      </c>
    </row>
    <row r="737" spans="1:9" hidden="1" x14ac:dyDescent="0.3">
      <c r="A737" s="15" t="s">
        <v>393</v>
      </c>
      <c r="B737" s="15">
        <f t="shared" si="24"/>
        <v>67520</v>
      </c>
      <c r="C737" s="16">
        <v>43465</v>
      </c>
      <c r="D737" s="17">
        <v>16790</v>
      </c>
      <c r="E737" s="17">
        <v>5372.8</v>
      </c>
      <c r="F737" s="17">
        <v>11417.2</v>
      </c>
      <c r="G737" s="15" t="s">
        <v>418</v>
      </c>
      <c r="H737" s="18">
        <v>3</v>
      </c>
      <c r="I737" s="10">
        <f t="shared" si="23"/>
        <v>0</v>
      </c>
    </row>
    <row r="738" spans="1:9" hidden="1" x14ac:dyDescent="0.3">
      <c r="A738" s="15" t="s">
        <v>394</v>
      </c>
      <c r="B738" s="15">
        <f t="shared" si="24"/>
        <v>67521</v>
      </c>
      <c r="C738" s="16">
        <v>43465</v>
      </c>
      <c r="D738" s="17">
        <v>7530</v>
      </c>
      <c r="E738" s="17">
        <v>1882.5</v>
      </c>
      <c r="F738" s="17">
        <v>5647.5</v>
      </c>
      <c r="G738" s="15" t="s">
        <v>418</v>
      </c>
      <c r="H738" s="18">
        <v>5</v>
      </c>
      <c r="I738" s="10">
        <f t="shared" si="23"/>
        <v>0</v>
      </c>
    </row>
    <row r="739" spans="1:9" hidden="1" x14ac:dyDescent="0.3">
      <c r="A739" s="15" t="s">
        <v>395</v>
      </c>
      <c r="B739" s="15">
        <f t="shared" si="24"/>
        <v>67522</v>
      </c>
      <c r="C739" s="16">
        <v>43465</v>
      </c>
      <c r="D739" s="17">
        <v>14090</v>
      </c>
      <c r="E739" s="17">
        <v>3945.2</v>
      </c>
      <c r="F739" s="17">
        <v>10144.799999999999</v>
      </c>
      <c r="G739" s="15" t="s">
        <v>418</v>
      </c>
      <c r="H739" s="18">
        <v>1</v>
      </c>
      <c r="I739" s="10">
        <f t="shared" si="23"/>
        <v>0</v>
      </c>
    </row>
    <row r="740" spans="1:9" hidden="1" x14ac:dyDescent="0.3">
      <c r="A740" s="15" t="s">
        <v>396</v>
      </c>
      <c r="B740" s="15">
        <f t="shared" si="24"/>
        <v>67523</v>
      </c>
      <c r="C740" s="16">
        <v>43465</v>
      </c>
      <c r="D740" s="17">
        <v>9555</v>
      </c>
      <c r="E740" s="17">
        <v>2388.75</v>
      </c>
      <c r="F740" s="17">
        <v>7166.25</v>
      </c>
      <c r="G740" s="15" t="s">
        <v>418</v>
      </c>
      <c r="H740" s="18">
        <v>2</v>
      </c>
      <c r="I740" s="10">
        <f t="shared" si="23"/>
        <v>0</v>
      </c>
    </row>
    <row r="741" spans="1:9" hidden="1" x14ac:dyDescent="0.3">
      <c r="A741" s="15" t="s">
        <v>397</v>
      </c>
      <c r="B741" s="15">
        <f t="shared" si="24"/>
        <v>67524</v>
      </c>
      <c r="C741" s="16">
        <v>43465</v>
      </c>
      <c r="D741" s="17">
        <v>15890</v>
      </c>
      <c r="E741" s="17">
        <v>4767</v>
      </c>
      <c r="F741" s="17">
        <v>11123</v>
      </c>
      <c r="G741" s="15" t="s">
        <v>418</v>
      </c>
      <c r="H741" s="18">
        <v>3</v>
      </c>
      <c r="I741" s="10">
        <f t="shared" si="23"/>
        <v>0</v>
      </c>
    </row>
    <row r="742" spans="1:9" hidden="1" x14ac:dyDescent="0.3">
      <c r="A742" s="15" t="s">
        <v>398</v>
      </c>
      <c r="B742" s="15">
        <f t="shared" si="24"/>
        <v>67525</v>
      </c>
      <c r="C742" s="16">
        <v>43465</v>
      </c>
      <c r="D742" s="17">
        <v>8205</v>
      </c>
      <c r="E742" s="17">
        <v>2051.25</v>
      </c>
      <c r="F742" s="17">
        <v>6153.75</v>
      </c>
      <c r="G742" s="15" t="s">
        <v>418</v>
      </c>
      <c r="H742" s="18">
        <v>2</v>
      </c>
      <c r="I742" s="10">
        <f t="shared" si="23"/>
        <v>0</v>
      </c>
    </row>
    <row r="743" spans="1:9" hidden="1" x14ac:dyDescent="0.3">
      <c r="A743" s="15" t="s">
        <v>400</v>
      </c>
      <c r="B743" s="15">
        <f t="shared" si="24"/>
        <v>67526</v>
      </c>
      <c r="C743" s="16">
        <v>43465</v>
      </c>
      <c r="D743" s="17">
        <v>4345</v>
      </c>
      <c r="E743" s="17">
        <v>912.45</v>
      </c>
      <c r="F743" s="17">
        <v>3432.55</v>
      </c>
      <c r="G743" s="15" t="s">
        <v>418</v>
      </c>
      <c r="H743" s="18">
        <v>5</v>
      </c>
      <c r="I743" s="10">
        <f t="shared" si="23"/>
        <v>0</v>
      </c>
    </row>
    <row r="744" spans="1:9" hidden="1" x14ac:dyDescent="0.3">
      <c r="A744" s="15" t="s">
        <v>401</v>
      </c>
      <c r="B744" s="15">
        <f t="shared" si="24"/>
        <v>67527</v>
      </c>
      <c r="C744" s="16">
        <v>43465</v>
      </c>
      <c r="D744" s="17">
        <v>14540</v>
      </c>
      <c r="E744" s="17">
        <v>4362</v>
      </c>
      <c r="F744" s="17">
        <v>10178</v>
      </c>
      <c r="G744" s="15" t="s">
        <v>418</v>
      </c>
      <c r="H744" s="18">
        <v>2</v>
      </c>
      <c r="I744" s="10">
        <f t="shared" si="23"/>
        <v>0</v>
      </c>
    </row>
    <row r="745" spans="1:9" hidden="1" x14ac:dyDescent="0.3">
      <c r="A745" s="15" t="s">
        <v>402</v>
      </c>
      <c r="B745" s="15">
        <f t="shared" si="24"/>
        <v>67528</v>
      </c>
      <c r="C745" s="16">
        <v>43465</v>
      </c>
      <c r="D745" s="17">
        <v>10230</v>
      </c>
      <c r="E745" s="17">
        <v>2352.9</v>
      </c>
      <c r="F745" s="17">
        <v>7877.1</v>
      </c>
      <c r="G745" s="15" t="s">
        <v>418</v>
      </c>
      <c r="H745" s="18">
        <v>2</v>
      </c>
      <c r="I745" s="10">
        <f t="shared" si="23"/>
        <v>0</v>
      </c>
    </row>
    <row r="746" spans="1:9" hidden="1" x14ac:dyDescent="0.3">
      <c r="A746" s="15" t="s">
        <v>403</v>
      </c>
      <c r="B746" s="15">
        <f t="shared" si="24"/>
        <v>67529</v>
      </c>
      <c r="C746" s="16">
        <v>43465</v>
      </c>
      <c r="D746" s="17">
        <v>15440</v>
      </c>
      <c r="E746" s="17">
        <v>4168.8</v>
      </c>
      <c r="F746" s="17">
        <v>11271.2</v>
      </c>
      <c r="G746" s="15" t="s">
        <v>418</v>
      </c>
      <c r="H746" s="18">
        <v>1</v>
      </c>
      <c r="I746" s="10">
        <f t="shared" si="23"/>
        <v>0</v>
      </c>
    </row>
    <row r="747" spans="1:9" hidden="1" x14ac:dyDescent="0.3">
      <c r="A747" s="15" t="s">
        <v>404</v>
      </c>
      <c r="B747" s="15">
        <f t="shared" si="24"/>
        <v>67530</v>
      </c>
      <c r="C747" s="16">
        <v>43465</v>
      </c>
      <c r="D747" s="17">
        <v>10230</v>
      </c>
      <c r="E747" s="17">
        <v>2864.4</v>
      </c>
      <c r="F747" s="17">
        <v>7365.6</v>
      </c>
      <c r="G747" s="15" t="s">
        <v>418</v>
      </c>
      <c r="H747" s="18">
        <v>2</v>
      </c>
      <c r="I747" s="10">
        <f t="shared" si="23"/>
        <v>0</v>
      </c>
    </row>
    <row r="748" spans="1:9" hidden="1" x14ac:dyDescent="0.3">
      <c r="A748" s="15" t="s">
        <v>405</v>
      </c>
      <c r="B748" s="15">
        <f t="shared" si="24"/>
        <v>67531</v>
      </c>
      <c r="C748" s="16">
        <v>43465</v>
      </c>
      <c r="D748" s="17">
        <v>8880</v>
      </c>
      <c r="E748" s="17">
        <v>2220</v>
      </c>
      <c r="F748" s="17">
        <v>6660</v>
      </c>
      <c r="G748" s="15" t="s">
        <v>418</v>
      </c>
      <c r="H748" s="18">
        <v>3</v>
      </c>
      <c r="I748" s="10">
        <f t="shared" si="23"/>
        <v>0</v>
      </c>
    </row>
    <row r="749" spans="1:9" hidden="1" x14ac:dyDescent="0.3">
      <c r="A749" s="15" t="s">
        <v>406</v>
      </c>
      <c r="B749" s="15">
        <f t="shared" si="24"/>
        <v>67532</v>
      </c>
      <c r="C749" s="16">
        <v>43465</v>
      </c>
      <c r="D749" s="17">
        <v>4570</v>
      </c>
      <c r="E749" s="17">
        <v>1096.8</v>
      </c>
      <c r="F749" s="17">
        <v>3473.2</v>
      </c>
      <c r="G749" s="15" t="s">
        <v>418</v>
      </c>
      <c r="H749" s="18">
        <v>5</v>
      </c>
      <c r="I749" s="10">
        <f t="shared" si="23"/>
        <v>0</v>
      </c>
    </row>
    <row r="750" spans="1:9" hidden="1" x14ac:dyDescent="0.3">
      <c r="A750" s="15" t="s">
        <v>407</v>
      </c>
      <c r="B750" s="15">
        <f t="shared" si="24"/>
        <v>67533</v>
      </c>
      <c r="C750" s="16">
        <v>43465</v>
      </c>
      <c r="D750" s="17">
        <v>4795</v>
      </c>
      <c r="E750" s="17">
        <v>911.05</v>
      </c>
      <c r="F750" s="17">
        <v>3883.95</v>
      </c>
      <c r="G750" s="15" t="s">
        <v>418</v>
      </c>
      <c r="H750" s="18">
        <v>4</v>
      </c>
      <c r="I750" s="10">
        <f t="shared" si="23"/>
        <v>0</v>
      </c>
    </row>
    <row r="751" spans="1:9" hidden="1" x14ac:dyDescent="0.3">
      <c r="A751" s="15" t="s">
        <v>409</v>
      </c>
      <c r="B751" s="15">
        <f t="shared" si="24"/>
        <v>67534</v>
      </c>
      <c r="C751" s="16">
        <v>43465</v>
      </c>
      <c r="D751" s="17">
        <v>16340</v>
      </c>
      <c r="E751" s="17">
        <v>4411.8</v>
      </c>
      <c r="F751" s="17">
        <v>11928.2</v>
      </c>
      <c r="G751" s="15" t="s">
        <v>418</v>
      </c>
      <c r="H751" s="18">
        <v>3</v>
      </c>
      <c r="I751" s="10">
        <f t="shared" si="23"/>
        <v>0</v>
      </c>
    </row>
    <row r="752" spans="1:9" hidden="1" x14ac:dyDescent="0.3">
      <c r="A752" s="15" t="s">
        <v>410</v>
      </c>
      <c r="B752" s="15">
        <f t="shared" si="24"/>
        <v>67535</v>
      </c>
      <c r="C752" s="16">
        <v>43465</v>
      </c>
      <c r="D752" s="17">
        <v>15440</v>
      </c>
      <c r="E752" s="17">
        <v>4940.8</v>
      </c>
      <c r="F752" s="17">
        <v>10499.2</v>
      </c>
      <c r="G752" s="15" t="s">
        <v>418</v>
      </c>
      <c r="H752" s="18">
        <v>4</v>
      </c>
      <c r="I752" s="10">
        <f t="shared" si="23"/>
        <v>0</v>
      </c>
    </row>
    <row r="753" spans="1:9" hidden="1" x14ac:dyDescent="0.3">
      <c r="A753" s="15" t="s">
        <v>412</v>
      </c>
      <c r="B753" s="15">
        <f t="shared" si="24"/>
        <v>67536</v>
      </c>
      <c r="C753" s="16">
        <v>43465</v>
      </c>
      <c r="D753" s="17">
        <v>9555</v>
      </c>
      <c r="E753" s="17">
        <v>2484.3000000000002</v>
      </c>
      <c r="F753" s="17">
        <v>7070.7</v>
      </c>
      <c r="G753" s="15" t="s">
        <v>418</v>
      </c>
      <c r="H753" s="18">
        <v>3</v>
      </c>
      <c r="I753" s="10">
        <f t="shared" si="23"/>
        <v>0</v>
      </c>
    </row>
    <row r="754" spans="1:9" hidden="1" x14ac:dyDescent="0.3">
      <c r="A754" s="15" t="s">
        <v>413</v>
      </c>
      <c r="B754" s="15">
        <f t="shared" si="24"/>
        <v>67537</v>
      </c>
      <c r="C754" s="16">
        <v>43465</v>
      </c>
      <c r="D754" s="17">
        <v>9555</v>
      </c>
      <c r="E754" s="17">
        <v>2579.85</v>
      </c>
      <c r="F754" s="17">
        <v>6975.15</v>
      </c>
      <c r="G754" s="15" t="s">
        <v>418</v>
      </c>
      <c r="H754" s="18">
        <v>3</v>
      </c>
    </row>
  </sheetData>
  <autoFilter ref="A1:I754" xr:uid="{B0E03375-B0B3-44C1-81BA-3F064613679E}">
    <filterColumn colId="8">
      <filters>
        <filter val="1000"/>
      </filters>
    </filterColumn>
    <sortState xmlns:xlrd2="http://schemas.microsoft.com/office/spreadsheetml/2017/richdata2" ref="A2:I754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0A35C-9C3A-4CCE-BA0C-36D23F5CC263}">
  <dimension ref="A1:L200"/>
  <sheetViews>
    <sheetView workbookViewId="0">
      <selection activeCell="H27" sqref="H27"/>
    </sheetView>
  </sheetViews>
  <sheetFormatPr defaultRowHeight="14.4" x14ac:dyDescent="0.3"/>
  <cols>
    <col min="1" max="1" width="15.109375" bestFit="1" customWidth="1"/>
    <col min="2" max="2" width="14.44140625" bestFit="1" customWidth="1"/>
    <col min="3" max="3" width="10.77734375" bestFit="1" customWidth="1"/>
    <col min="4" max="4" width="8.44140625" bestFit="1" customWidth="1"/>
    <col min="5" max="5" width="12.88671875" bestFit="1" customWidth="1"/>
    <col min="6" max="6" width="17.6640625" bestFit="1" customWidth="1"/>
    <col min="8" max="8" width="10.44140625" bestFit="1" customWidth="1"/>
    <col min="9" max="9" width="11.33203125" bestFit="1" customWidth="1"/>
    <col min="10" max="10" width="12.77734375" bestFit="1" customWidth="1"/>
    <col min="11" max="11" width="15.6640625" bestFit="1" customWidth="1"/>
    <col min="12" max="12" width="16.88671875" bestFit="1" customWidth="1"/>
  </cols>
  <sheetData>
    <row r="1" spans="1:12" x14ac:dyDescent="0.3">
      <c r="A1" s="68" t="s">
        <v>452</v>
      </c>
      <c r="B1" s="69" t="s">
        <v>1</v>
      </c>
      <c r="C1" s="68" t="s">
        <v>453</v>
      </c>
      <c r="D1" s="68" t="s">
        <v>454</v>
      </c>
      <c r="E1" s="68" t="s">
        <v>455</v>
      </c>
      <c r="F1" s="70" t="s">
        <v>456</v>
      </c>
      <c r="H1" s="11" t="s">
        <v>420</v>
      </c>
      <c r="I1" s="11" t="s">
        <v>421</v>
      </c>
      <c r="J1" s="31"/>
      <c r="K1" s="66" t="s">
        <v>422</v>
      </c>
      <c r="L1" s="67"/>
    </row>
    <row r="2" spans="1:12" x14ac:dyDescent="0.3">
      <c r="A2" s="71" t="s">
        <v>457</v>
      </c>
      <c r="B2" s="72">
        <v>38219</v>
      </c>
      <c r="C2" s="73">
        <v>38249</v>
      </c>
      <c r="D2" s="71" t="s">
        <v>458</v>
      </c>
      <c r="E2" s="71" t="s">
        <v>459</v>
      </c>
      <c r="F2" s="74">
        <v>-474.7</v>
      </c>
      <c r="H2" s="10">
        <f>IF($I$2-C2&lt;=15,1,IF($I$2-C2&lt;=30,2,IF($I$2-C2&lt;=45,3,IF($I$2-C2&lt;60,4,IF($I$2-C2&gt;=60,5)))))</f>
        <v>3</v>
      </c>
      <c r="I2" s="30">
        <v>38291</v>
      </c>
      <c r="J2" s="31"/>
      <c r="K2" s="66"/>
      <c r="L2" s="67"/>
    </row>
    <row r="3" spans="1:12" x14ac:dyDescent="0.3">
      <c r="A3" s="71" t="s">
        <v>457</v>
      </c>
      <c r="B3" s="72">
        <v>38275</v>
      </c>
      <c r="C3" s="73">
        <v>38305</v>
      </c>
      <c r="D3" s="71" t="s">
        <v>460</v>
      </c>
      <c r="E3" s="71" t="s">
        <v>461</v>
      </c>
      <c r="F3" s="74">
        <v>225.87</v>
      </c>
      <c r="H3" s="10">
        <f t="shared" ref="H3:H66" si="0">IF($I$2-C3&lt;=15,1,IF($I$2-C3&lt;=30,2,IF($I$2-C3&lt;=45,3,IF($I$2-C3&lt;60,4,IF($I$2-C3&gt;=60,5)))))</f>
        <v>1</v>
      </c>
      <c r="J3" s="31"/>
      <c r="K3" s="32" t="s">
        <v>423</v>
      </c>
      <c r="L3" s="32" t="s">
        <v>424</v>
      </c>
    </row>
    <row r="4" spans="1:12" x14ac:dyDescent="0.3">
      <c r="A4" s="71" t="s">
        <v>457</v>
      </c>
      <c r="B4" s="72">
        <v>38021</v>
      </c>
      <c r="C4" s="73">
        <v>38052</v>
      </c>
      <c r="D4" s="71" t="s">
        <v>462</v>
      </c>
      <c r="E4" s="71" t="s">
        <v>461</v>
      </c>
      <c r="F4" s="74">
        <v>180.92</v>
      </c>
      <c r="H4" s="10">
        <f t="shared" si="0"/>
        <v>5</v>
      </c>
      <c r="J4" s="33" t="s">
        <v>426</v>
      </c>
      <c r="K4" s="31">
        <f>COUNTIF($H$2:$H$200,1)</f>
        <v>97</v>
      </c>
      <c r="L4" s="34">
        <f>SUMIF($H$2:$H$200,1,$F$2:$F$200)</f>
        <v>79608.329999999973</v>
      </c>
    </row>
    <row r="5" spans="1:12" x14ac:dyDescent="0.3">
      <c r="A5" s="71" t="s">
        <v>463</v>
      </c>
      <c r="B5" s="72">
        <v>38034</v>
      </c>
      <c r="C5" s="73">
        <v>38064</v>
      </c>
      <c r="D5" s="71" t="s">
        <v>464</v>
      </c>
      <c r="E5" s="71" t="s">
        <v>461</v>
      </c>
      <c r="F5" s="74">
        <v>1610.87</v>
      </c>
      <c r="H5" s="10">
        <f t="shared" si="0"/>
        <v>5</v>
      </c>
      <c r="J5" s="33" t="s">
        <v>427</v>
      </c>
      <c r="K5" s="31">
        <f>COUNTIF($H$2:$H$200,2)</f>
        <v>20</v>
      </c>
      <c r="L5" s="34">
        <f>SUMIF($H$2:$H$200,2,$F$2:$F$200)</f>
        <v>9398.9800000000032</v>
      </c>
    </row>
    <row r="6" spans="1:12" x14ac:dyDescent="0.3">
      <c r="A6" s="71" t="s">
        <v>463</v>
      </c>
      <c r="B6" s="72">
        <v>38107</v>
      </c>
      <c r="C6" s="73">
        <v>38064</v>
      </c>
      <c r="D6" s="71" t="s">
        <v>464</v>
      </c>
      <c r="E6" s="71" t="s">
        <v>465</v>
      </c>
      <c r="F6" s="74">
        <v>-1298.43</v>
      </c>
      <c r="H6" s="10">
        <f t="shared" si="0"/>
        <v>5</v>
      </c>
      <c r="J6" s="33" t="s">
        <v>428</v>
      </c>
      <c r="K6" s="31">
        <f>COUNTIF($H$2:$H$200,3)</f>
        <v>7</v>
      </c>
      <c r="L6" s="34">
        <f>SUMIF($H$2:$H$200,3,$F$2:$F$200)</f>
        <v>3775.5099999999998</v>
      </c>
    </row>
    <row r="7" spans="1:12" x14ac:dyDescent="0.3">
      <c r="A7" s="71" t="s">
        <v>466</v>
      </c>
      <c r="B7" s="72">
        <v>38128</v>
      </c>
      <c r="C7" s="73">
        <v>38158</v>
      </c>
      <c r="D7" s="71" t="s">
        <v>467</v>
      </c>
      <c r="E7" s="71" t="s">
        <v>459</v>
      </c>
      <c r="F7" s="74">
        <v>-12.23</v>
      </c>
      <c r="H7" s="10">
        <f t="shared" si="0"/>
        <v>5</v>
      </c>
      <c r="J7" s="33" t="s">
        <v>429</v>
      </c>
      <c r="K7" s="31">
        <f>COUNTIF($H$2:$H$200,4)</f>
        <v>8</v>
      </c>
      <c r="L7" s="34">
        <f>SUMIF($H$2:$H$200,4,$F$2:$F$200)</f>
        <v>-669.64</v>
      </c>
    </row>
    <row r="8" spans="1:12" x14ac:dyDescent="0.3">
      <c r="A8" s="71" t="s">
        <v>468</v>
      </c>
      <c r="B8" s="72">
        <v>38128</v>
      </c>
      <c r="C8" s="73">
        <v>38158</v>
      </c>
      <c r="D8" s="71" t="s">
        <v>469</v>
      </c>
      <c r="E8" s="71" t="s">
        <v>461</v>
      </c>
      <c r="F8" s="74">
        <v>737.36</v>
      </c>
      <c r="H8" s="10">
        <f t="shared" si="0"/>
        <v>5</v>
      </c>
      <c r="J8" s="33" t="s">
        <v>430</v>
      </c>
      <c r="K8" s="31">
        <f>COUNTIF($H$2:$H$200,5)</f>
        <v>67</v>
      </c>
      <c r="L8" s="34">
        <f>SUMIF($H$2:$H$200,5,$F$2:$F$200)</f>
        <v>99969.390000000014</v>
      </c>
    </row>
    <row r="9" spans="1:12" x14ac:dyDescent="0.3">
      <c r="A9" s="71" t="s">
        <v>466</v>
      </c>
      <c r="B9" s="72">
        <v>38148</v>
      </c>
      <c r="C9" s="73">
        <v>38178</v>
      </c>
      <c r="D9" s="71" t="s">
        <v>470</v>
      </c>
      <c r="E9" s="71" t="s">
        <v>459</v>
      </c>
      <c r="F9" s="74">
        <v>-37.15</v>
      </c>
      <c r="H9" s="10">
        <f t="shared" si="0"/>
        <v>5</v>
      </c>
      <c r="J9" s="35"/>
      <c r="K9" s="35"/>
      <c r="L9" s="36"/>
    </row>
    <row r="10" spans="1:12" x14ac:dyDescent="0.3">
      <c r="A10" s="71" t="s">
        <v>471</v>
      </c>
      <c r="B10" s="72">
        <v>38168</v>
      </c>
      <c r="C10" s="73">
        <v>38198</v>
      </c>
      <c r="D10" s="71" t="s">
        <v>472</v>
      </c>
      <c r="E10" s="71" t="s">
        <v>461</v>
      </c>
      <c r="F10" s="74">
        <v>1524.32</v>
      </c>
      <c r="H10" s="10">
        <f t="shared" si="0"/>
        <v>5</v>
      </c>
      <c r="J10" s="37" t="s">
        <v>425</v>
      </c>
      <c r="K10" s="38">
        <f>SUM(K4:K9)</f>
        <v>199</v>
      </c>
      <c r="L10" s="39">
        <f>SUM(L4:L9)</f>
        <v>192082.56999999998</v>
      </c>
    </row>
    <row r="11" spans="1:12" x14ac:dyDescent="0.3">
      <c r="A11" s="71" t="s">
        <v>473</v>
      </c>
      <c r="B11" s="72">
        <v>38185</v>
      </c>
      <c r="C11" s="73">
        <v>37987</v>
      </c>
      <c r="D11" s="71" t="s">
        <v>474</v>
      </c>
      <c r="E11" s="71" t="s">
        <v>475</v>
      </c>
      <c r="F11" s="74">
        <v>539.97</v>
      </c>
      <c r="H11" s="10">
        <f t="shared" si="0"/>
        <v>5</v>
      </c>
    </row>
    <row r="12" spans="1:12" x14ac:dyDescent="0.3">
      <c r="A12" s="71" t="s">
        <v>476</v>
      </c>
      <c r="B12" s="72">
        <v>38196</v>
      </c>
      <c r="C12" s="73">
        <v>38226</v>
      </c>
      <c r="D12" s="71" t="s">
        <v>477</v>
      </c>
      <c r="E12" s="71" t="s">
        <v>461</v>
      </c>
      <c r="F12" s="74">
        <v>8.85</v>
      </c>
      <c r="H12" s="10">
        <f t="shared" si="0"/>
        <v>5</v>
      </c>
    </row>
    <row r="13" spans="1:12" x14ac:dyDescent="0.3">
      <c r="A13" s="71" t="s">
        <v>463</v>
      </c>
      <c r="B13" s="72">
        <v>38209</v>
      </c>
      <c r="C13" s="73">
        <v>38239</v>
      </c>
      <c r="D13" s="71" t="s">
        <v>478</v>
      </c>
      <c r="E13" s="71" t="s">
        <v>459</v>
      </c>
      <c r="F13" s="74">
        <v>-212.56</v>
      </c>
      <c r="H13" s="10">
        <f t="shared" si="0"/>
        <v>4</v>
      </c>
    </row>
    <row r="14" spans="1:12" x14ac:dyDescent="0.3">
      <c r="A14" s="71" t="s">
        <v>463</v>
      </c>
      <c r="B14" s="72">
        <v>38209</v>
      </c>
      <c r="C14" s="73">
        <v>38239</v>
      </c>
      <c r="D14" s="71" t="s">
        <v>479</v>
      </c>
      <c r="E14" s="71" t="s">
        <v>459</v>
      </c>
      <c r="F14" s="74">
        <v>-76.010000000000005</v>
      </c>
      <c r="H14" s="10">
        <f t="shared" si="0"/>
        <v>4</v>
      </c>
    </row>
    <row r="15" spans="1:12" x14ac:dyDescent="0.3">
      <c r="A15" s="71" t="s">
        <v>463</v>
      </c>
      <c r="B15" s="72">
        <v>38209</v>
      </c>
      <c r="C15" s="73">
        <v>38239</v>
      </c>
      <c r="D15" s="71" t="s">
        <v>480</v>
      </c>
      <c r="E15" s="71" t="s">
        <v>459</v>
      </c>
      <c r="F15" s="74">
        <v>-121.11</v>
      </c>
      <c r="H15" s="10">
        <f t="shared" si="0"/>
        <v>4</v>
      </c>
    </row>
    <row r="16" spans="1:12" x14ac:dyDescent="0.3">
      <c r="A16" s="71" t="s">
        <v>463</v>
      </c>
      <c r="B16" s="72">
        <v>38209</v>
      </c>
      <c r="C16" s="73">
        <v>38239</v>
      </c>
      <c r="D16" s="71" t="s">
        <v>481</v>
      </c>
      <c r="E16" s="71" t="s">
        <v>459</v>
      </c>
      <c r="F16" s="74">
        <v>-80.739999999999995</v>
      </c>
      <c r="H16" s="10">
        <f t="shared" si="0"/>
        <v>4</v>
      </c>
    </row>
    <row r="17" spans="1:8" x14ac:dyDescent="0.3">
      <c r="A17" s="71" t="s">
        <v>463</v>
      </c>
      <c r="B17" s="72">
        <v>38209</v>
      </c>
      <c r="C17" s="73">
        <v>38239</v>
      </c>
      <c r="D17" s="71" t="s">
        <v>482</v>
      </c>
      <c r="E17" s="71" t="s">
        <v>459</v>
      </c>
      <c r="F17" s="74">
        <v>-74.97</v>
      </c>
      <c r="H17" s="10">
        <f t="shared" si="0"/>
        <v>4</v>
      </c>
    </row>
    <row r="18" spans="1:8" x14ac:dyDescent="0.3">
      <c r="A18" s="71" t="s">
        <v>463</v>
      </c>
      <c r="B18" s="72">
        <v>38209</v>
      </c>
      <c r="C18" s="73">
        <v>38239</v>
      </c>
      <c r="D18" s="71" t="s">
        <v>483</v>
      </c>
      <c r="E18" s="71" t="s">
        <v>459</v>
      </c>
      <c r="F18" s="74">
        <v>-10.7</v>
      </c>
      <c r="H18" s="10">
        <f t="shared" si="0"/>
        <v>4</v>
      </c>
    </row>
    <row r="19" spans="1:8" x14ac:dyDescent="0.3">
      <c r="A19" s="71" t="s">
        <v>463</v>
      </c>
      <c r="B19" s="72">
        <v>38209</v>
      </c>
      <c r="C19" s="73">
        <v>38239</v>
      </c>
      <c r="D19" s="71" t="s">
        <v>484</v>
      </c>
      <c r="E19" s="71" t="s">
        <v>459</v>
      </c>
      <c r="F19" s="74">
        <v>-80.739999999999995</v>
      </c>
      <c r="H19" s="10">
        <f t="shared" si="0"/>
        <v>4</v>
      </c>
    </row>
    <row r="20" spans="1:8" x14ac:dyDescent="0.3">
      <c r="A20" s="71" t="s">
        <v>463</v>
      </c>
      <c r="B20" s="72">
        <v>38209</v>
      </c>
      <c r="C20" s="73">
        <v>38239</v>
      </c>
      <c r="D20" s="71" t="s">
        <v>485</v>
      </c>
      <c r="E20" s="71" t="s">
        <v>459</v>
      </c>
      <c r="F20" s="74">
        <v>-12.81</v>
      </c>
      <c r="H20" s="10">
        <f t="shared" si="0"/>
        <v>4</v>
      </c>
    </row>
    <row r="21" spans="1:8" x14ac:dyDescent="0.3">
      <c r="A21" s="71" t="s">
        <v>463</v>
      </c>
      <c r="B21" s="72">
        <v>38216</v>
      </c>
      <c r="C21" s="73">
        <v>38246</v>
      </c>
      <c r="D21" s="71" t="s">
        <v>486</v>
      </c>
      <c r="E21" s="71" t="s">
        <v>459</v>
      </c>
      <c r="F21" s="74">
        <v>-18.34</v>
      </c>
      <c r="H21" s="10">
        <f t="shared" si="0"/>
        <v>3</v>
      </c>
    </row>
    <row r="22" spans="1:8" x14ac:dyDescent="0.3">
      <c r="A22" s="71" t="s">
        <v>487</v>
      </c>
      <c r="B22" s="72">
        <v>38216</v>
      </c>
      <c r="C22" s="73">
        <v>38246</v>
      </c>
      <c r="D22" s="71" t="s">
        <v>488</v>
      </c>
      <c r="E22" s="71" t="s">
        <v>461</v>
      </c>
      <c r="F22" s="74">
        <v>2151.7199999999998</v>
      </c>
      <c r="H22" s="10">
        <f t="shared" si="0"/>
        <v>3</v>
      </c>
    </row>
    <row r="23" spans="1:8" x14ac:dyDescent="0.3">
      <c r="A23" s="71" t="s">
        <v>487</v>
      </c>
      <c r="B23" s="72">
        <v>38216</v>
      </c>
      <c r="C23" s="73">
        <v>38246</v>
      </c>
      <c r="D23" s="71" t="s">
        <v>489</v>
      </c>
      <c r="E23" s="71" t="s">
        <v>461</v>
      </c>
      <c r="F23" s="74">
        <v>1469.77</v>
      </c>
      <c r="H23" s="10">
        <f t="shared" si="0"/>
        <v>3</v>
      </c>
    </row>
    <row r="24" spans="1:8" x14ac:dyDescent="0.3">
      <c r="A24" s="71" t="s">
        <v>490</v>
      </c>
      <c r="B24" s="72">
        <v>38220</v>
      </c>
      <c r="C24" s="73">
        <v>38320</v>
      </c>
      <c r="D24" s="71" t="s">
        <v>491</v>
      </c>
      <c r="E24" s="71" t="s">
        <v>461</v>
      </c>
      <c r="F24" s="74">
        <v>3582.98</v>
      </c>
      <c r="H24" s="10">
        <f t="shared" si="0"/>
        <v>1</v>
      </c>
    </row>
    <row r="25" spans="1:8" x14ac:dyDescent="0.3">
      <c r="A25" s="71" t="s">
        <v>487</v>
      </c>
      <c r="B25" s="72">
        <v>38226</v>
      </c>
      <c r="C25" s="73">
        <v>38256</v>
      </c>
      <c r="D25" s="71" t="s">
        <v>492</v>
      </c>
      <c r="E25" s="71" t="s">
        <v>461</v>
      </c>
      <c r="F25" s="74">
        <v>475.99</v>
      </c>
      <c r="H25" s="10">
        <f t="shared" si="0"/>
        <v>3</v>
      </c>
    </row>
    <row r="26" spans="1:8" x14ac:dyDescent="0.3">
      <c r="A26" s="71" t="s">
        <v>493</v>
      </c>
      <c r="B26" s="72">
        <v>38227</v>
      </c>
      <c r="C26" s="73">
        <v>38257</v>
      </c>
      <c r="D26" s="71" t="s">
        <v>494</v>
      </c>
      <c r="E26" s="71" t="s">
        <v>461</v>
      </c>
      <c r="F26" s="74">
        <v>251.81</v>
      </c>
      <c r="H26" s="10">
        <f t="shared" si="0"/>
        <v>3</v>
      </c>
    </row>
    <row r="27" spans="1:8" x14ac:dyDescent="0.3">
      <c r="A27" s="71" t="s">
        <v>495</v>
      </c>
      <c r="B27" s="72">
        <v>38230</v>
      </c>
      <c r="C27" s="73">
        <v>38320</v>
      </c>
      <c r="D27" s="71" t="s">
        <v>496</v>
      </c>
      <c r="E27" s="71" t="s">
        <v>461</v>
      </c>
      <c r="F27" s="74">
        <v>874.97</v>
      </c>
      <c r="H27" s="10">
        <f t="shared" si="0"/>
        <v>1</v>
      </c>
    </row>
    <row r="28" spans="1:8" x14ac:dyDescent="0.3">
      <c r="A28" s="71" t="s">
        <v>463</v>
      </c>
      <c r="B28" s="72">
        <v>38230</v>
      </c>
      <c r="C28" s="73">
        <v>38260</v>
      </c>
      <c r="D28" s="71" t="s">
        <v>497</v>
      </c>
      <c r="E28" s="71" t="s">
        <v>459</v>
      </c>
      <c r="F28" s="74">
        <v>-80.739999999999995</v>
      </c>
      <c r="H28" s="10">
        <f t="shared" si="0"/>
        <v>3</v>
      </c>
    </row>
    <row r="29" spans="1:8" x14ac:dyDescent="0.3">
      <c r="A29" s="71" t="s">
        <v>498</v>
      </c>
      <c r="B29" s="72">
        <v>38232</v>
      </c>
      <c r="C29" s="73">
        <v>38262</v>
      </c>
      <c r="D29" s="71" t="s">
        <v>499</v>
      </c>
      <c r="E29" s="71" t="s">
        <v>461</v>
      </c>
      <c r="F29" s="74">
        <v>1666.32</v>
      </c>
      <c r="H29" s="10">
        <f t="shared" si="0"/>
        <v>2</v>
      </c>
    </row>
    <row r="30" spans="1:8" x14ac:dyDescent="0.3">
      <c r="A30" s="71" t="s">
        <v>498</v>
      </c>
      <c r="B30" s="72">
        <v>38232</v>
      </c>
      <c r="C30" s="73">
        <v>38262</v>
      </c>
      <c r="D30" s="71" t="s">
        <v>500</v>
      </c>
      <c r="E30" s="71" t="s">
        <v>461</v>
      </c>
      <c r="F30" s="74">
        <v>998.19</v>
      </c>
      <c r="H30" s="10">
        <f t="shared" si="0"/>
        <v>2</v>
      </c>
    </row>
    <row r="31" spans="1:8" x14ac:dyDescent="0.3">
      <c r="A31" s="71" t="s">
        <v>498</v>
      </c>
      <c r="B31" s="72">
        <v>38232</v>
      </c>
      <c r="C31" s="73">
        <v>38322</v>
      </c>
      <c r="D31" s="71" t="s">
        <v>501</v>
      </c>
      <c r="E31" s="71" t="s">
        <v>461</v>
      </c>
      <c r="F31" s="74">
        <v>810.12</v>
      </c>
      <c r="H31" s="10">
        <f t="shared" si="0"/>
        <v>1</v>
      </c>
    </row>
    <row r="32" spans="1:8" x14ac:dyDescent="0.3">
      <c r="A32" s="71" t="s">
        <v>498</v>
      </c>
      <c r="B32" s="72">
        <v>38232</v>
      </c>
      <c r="C32" s="73">
        <v>38047</v>
      </c>
      <c r="D32" s="71" t="s">
        <v>502</v>
      </c>
      <c r="E32" s="71" t="s">
        <v>461</v>
      </c>
      <c r="F32" s="74">
        <v>3567.34</v>
      </c>
      <c r="H32" s="10">
        <f t="shared" si="0"/>
        <v>5</v>
      </c>
    </row>
    <row r="33" spans="1:8" x14ac:dyDescent="0.3">
      <c r="A33" s="71" t="s">
        <v>495</v>
      </c>
      <c r="B33" s="72">
        <v>38232</v>
      </c>
      <c r="C33" s="73">
        <v>38322</v>
      </c>
      <c r="D33" s="71" t="s">
        <v>503</v>
      </c>
      <c r="E33" s="71" t="s">
        <v>461</v>
      </c>
      <c r="F33" s="74">
        <v>1280.2</v>
      </c>
      <c r="H33" s="10">
        <f t="shared" si="0"/>
        <v>1</v>
      </c>
    </row>
    <row r="34" spans="1:8" x14ac:dyDescent="0.3">
      <c r="A34" s="71" t="s">
        <v>495</v>
      </c>
      <c r="B34" s="72">
        <v>38232</v>
      </c>
      <c r="C34" s="73">
        <v>38322</v>
      </c>
      <c r="D34" s="71" t="s">
        <v>504</v>
      </c>
      <c r="E34" s="71" t="s">
        <v>461</v>
      </c>
      <c r="F34" s="74">
        <v>945.4</v>
      </c>
      <c r="H34" s="10">
        <f t="shared" si="0"/>
        <v>1</v>
      </c>
    </row>
    <row r="35" spans="1:8" x14ac:dyDescent="0.3">
      <c r="A35" s="71" t="s">
        <v>505</v>
      </c>
      <c r="B35" s="72">
        <v>38232</v>
      </c>
      <c r="C35" s="73">
        <v>38322</v>
      </c>
      <c r="D35" s="71" t="s">
        <v>506</v>
      </c>
      <c r="E35" s="71" t="s">
        <v>461</v>
      </c>
      <c r="F35" s="74">
        <v>665.28</v>
      </c>
      <c r="H35" s="10">
        <f t="shared" si="0"/>
        <v>1</v>
      </c>
    </row>
    <row r="36" spans="1:8" x14ac:dyDescent="0.3">
      <c r="A36" s="71" t="s">
        <v>498</v>
      </c>
      <c r="B36" s="72">
        <v>38232</v>
      </c>
      <c r="C36" s="73">
        <v>38262</v>
      </c>
      <c r="D36" s="71" t="s">
        <v>507</v>
      </c>
      <c r="E36" s="71" t="s">
        <v>461</v>
      </c>
      <c r="F36" s="74">
        <v>892.8</v>
      </c>
      <c r="H36" s="10">
        <f t="shared" si="0"/>
        <v>2</v>
      </c>
    </row>
    <row r="37" spans="1:8" x14ac:dyDescent="0.3">
      <c r="A37" s="71" t="s">
        <v>498</v>
      </c>
      <c r="B37" s="72">
        <v>38233</v>
      </c>
      <c r="C37" s="73">
        <v>38323</v>
      </c>
      <c r="D37" s="71" t="s">
        <v>508</v>
      </c>
      <c r="E37" s="71" t="s">
        <v>461</v>
      </c>
      <c r="F37" s="74">
        <v>1215.54</v>
      </c>
      <c r="H37" s="10">
        <f t="shared" si="0"/>
        <v>1</v>
      </c>
    </row>
    <row r="38" spans="1:8" x14ac:dyDescent="0.3">
      <c r="A38" s="71" t="s">
        <v>509</v>
      </c>
      <c r="B38" s="72">
        <v>38233</v>
      </c>
      <c r="C38" s="73">
        <v>38323</v>
      </c>
      <c r="D38" s="71" t="s">
        <v>510</v>
      </c>
      <c r="E38" s="71" t="s">
        <v>461</v>
      </c>
      <c r="F38" s="74">
        <v>614.78</v>
      </c>
      <c r="H38" s="10">
        <f t="shared" si="0"/>
        <v>1</v>
      </c>
    </row>
    <row r="39" spans="1:8" x14ac:dyDescent="0.3">
      <c r="A39" s="71" t="s">
        <v>511</v>
      </c>
      <c r="B39" s="72">
        <v>38233</v>
      </c>
      <c r="C39" s="73">
        <v>38263</v>
      </c>
      <c r="D39" s="71" t="s">
        <v>512</v>
      </c>
      <c r="E39" s="71" t="s">
        <v>461</v>
      </c>
      <c r="F39" s="74">
        <v>931.55</v>
      </c>
      <c r="H39" s="10">
        <f t="shared" si="0"/>
        <v>2</v>
      </c>
    </row>
    <row r="40" spans="1:8" x14ac:dyDescent="0.3">
      <c r="A40" s="71" t="s">
        <v>471</v>
      </c>
      <c r="B40" s="72">
        <v>38233</v>
      </c>
      <c r="C40" s="73">
        <v>38263</v>
      </c>
      <c r="D40" s="71" t="s">
        <v>513</v>
      </c>
      <c r="E40" s="71" t="s">
        <v>461</v>
      </c>
      <c r="F40" s="74">
        <v>1030.43</v>
      </c>
      <c r="H40" s="10">
        <f t="shared" si="0"/>
        <v>2</v>
      </c>
    </row>
    <row r="41" spans="1:8" x14ac:dyDescent="0.3">
      <c r="A41" s="71" t="s">
        <v>471</v>
      </c>
      <c r="B41" s="72">
        <v>38233</v>
      </c>
      <c r="C41" s="73">
        <v>38048</v>
      </c>
      <c r="D41" s="71" t="s">
        <v>514</v>
      </c>
      <c r="E41" s="71" t="s">
        <v>461</v>
      </c>
      <c r="F41" s="74">
        <v>3633.4</v>
      </c>
      <c r="H41" s="10">
        <f t="shared" si="0"/>
        <v>5</v>
      </c>
    </row>
    <row r="42" spans="1:8" x14ac:dyDescent="0.3">
      <c r="A42" s="71" t="s">
        <v>471</v>
      </c>
      <c r="B42" s="72">
        <v>38233</v>
      </c>
      <c r="C42" s="73">
        <v>38323</v>
      </c>
      <c r="D42" s="71" t="s">
        <v>515</v>
      </c>
      <c r="E42" s="71" t="s">
        <v>461</v>
      </c>
      <c r="F42" s="74">
        <v>945.4</v>
      </c>
      <c r="H42" s="10">
        <f t="shared" si="0"/>
        <v>1</v>
      </c>
    </row>
    <row r="43" spans="1:8" x14ac:dyDescent="0.3">
      <c r="A43" s="71" t="s">
        <v>471</v>
      </c>
      <c r="B43" s="72">
        <v>38233</v>
      </c>
      <c r="C43" s="73">
        <v>38048</v>
      </c>
      <c r="D43" s="71" t="s">
        <v>516</v>
      </c>
      <c r="E43" s="71" t="s">
        <v>461</v>
      </c>
      <c r="F43" s="74">
        <v>4426.1400000000003</v>
      </c>
      <c r="H43" s="10">
        <f t="shared" si="0"/>
        <v>5</v>
      </c>
    </row>
    <row r="44" spans="1:8" x14ac:dyDescent="0.3">
      <c r="A44" s="71" t="s">
        <v>509</v>
      </c>
      <c r="B44" s="72">
        <v>38233</v>
      </c>
      <c r="C44" s="73">
        <v>38323</v>
      </c>
      <c r="D44" s="71" t="s">
        <v>517</v>
      </c>
      <c r="E44" s="71" t="s">
        <v>461</v>
      </c>
      <c r="F44" s="74">
        <v>1418.09</v>
      </c>
      <c r="H44" s="10">
        <f t="shared" si="0"/>
        <v>1</v>
      </c>
    </row>
    <row r="45" spans="1:8" x14ac:dyDescent="0.3">
      <c r="A45" s="71" t="s">
        <v>509</v>
      </c>
      <c r="B45" s="72">
        <v>38233</v>
      </c>
      <c r="C45" s="73">
        <v>38048</v>
      </c>
      <c r="D45" s="71" t="s">
        <v>518</v>
      </c>
      <c r="E45" s="71" t="s">
        <v>461</v>
      </c>
      <c r="F45" s="74">
        <v>2180.04</v>
      </c>
      <c r="H45" s="10">
        <f t="shared" si="0"/>
        <v>5</v>
      </c>
    </row>
    <row r="46" spans="1:8" x14ac:dyDescent="0.3">
      <c r="A46" s="71" t="s">
        <v>509</v>
      </c>
      <c r="B46" s="72">
        <v>38234</v>
      </c>
      <c r="C46" s="73">
        <v>38324</v>
      </c>
      <c r="D46" s="71" t="s">
        <v>519</v>
      </c>
      <c r="E46" s="71" t="s">
        <v>461</v>
      </c>
      <c r="F46" s="74">
        <v>662.11</v>
      </c>
      <c r="H46" s="10">
        <f t="shared" si="0"/>
        <v>1</v>
      </c>
    </row>
    <row r="47" spans="1:8" x14ac:dyDescent="0.3">
      <c r="A47" s="71" t="s">
        <v>509</v>
      </c>
      <c r="B47" s="72">
        <v>38234</v>
      </c>
      <c r="C47" s="73">
        <v>38049</v>
      </c>
      <c r="D47" s="71" t="s">
        <v>520</v>
      </c>
      <c r="E47" s="71" t="s">
        <v>461</v>
      </c>
      <c r="F47" s="74">
        <v>2906.72</v>
      </c>
      <c r="H47" s="10">
        <f t="shared" si="0"/>
        <v>5</v>
      </c>
    </row>
    <row r="48" spans="1:8" x14ac:dyDescent="0.3">
      <c r="A48" s="71" t="s">
        <v>509</v>
      </c>
      <c r="B48" s="72">
        <v>38234</v>
      </c>
      <c r="C48" s="73">
        <v>38324</v>
      </c>
      <c r="D48" s="71" t="s">
        <v>521</v>
      </c>
      <c r="E48" s="71" t="s">
        <v>461</v>
      </c>
      <c r="F48" s="74">
        <v>945.4</v>
      </c>
      <c r="H48" s="10">
        <f t="shared" si="0"/>
        <v>1</v>
      </c>
    </row>
    <row r="49" spans="1:8" x14ac:dyDescent="0.3">
      <c r="A49" s="71" t="s">
        <v>495</v>
      </c>
      <c r="B49" s="72">
        <v>38234</v>
      </c>
      <c r="C49" s="73">
        <v>38049</v>
      </c>
      <c r="D49" s="71" t="s">
        <v>522</v>
      </c>
      <c r="E49" s="71" t="s">
        <v>461</v>
      </c>
      <c r="F49" s="74">
        <v>1189.1099999999999</v>
      </c>
      <c r="H49" s="10">
        <f t="shared" si="0"/>
        <v>5</v>
      </c>
    </row>
    <row r="50" spans="1:8" x14ac:dyDescent="0.3">
      <c r="A50" s="71" t="s">
        <v>511</v>
      </c>
      <c r="B50" s="72">
        <v>38238</v>
      </c>
      <c r="C50" s="73">
        <v>38268</v>
      </c>
      <c r="D50" s="71" t="s">
        <v>523</v>
      </c>
      <c r="E50" s="71" t="s">
        <v>461</v>
      </c>
      <c r="F50" s="74">
        <v>374.71</v>
      </c>
      <c r="H50" s="10">
        <f t="shared" si="0"/>
        <v>2</v>
      </c>
    </row>
    <row r="51" spans="1:8" x14ac:dyDescent="0.3">
      <c r="A51" s="71" t="s">
        <v>511</v>
      </c>
      <c r="B51" s="72">
        <v>38238</v>
      </c>
      <c r="C51" s="73">
        <v>38268</v>
      </c>
      <c r="D51" s="71" t="s">
        <v>524</v>
      </c>
      <c r="E51" s="71" t="s">
        <v>461</v>
      </c>
      <c r="F51" s="74">
        <v>886.84</v>
      </c>
      <c r="H51" s="10">
        <f t="shared" si="0"/>
        <v>2</v>
      </c>
    </row>
    <row r="52" spans="1:8" x14ac:dyDescent="0.3">
      <c r="A52" s="71" t="s">
        <v>495</v>
      </c>
      <c r="B52" s="72">
        <v>38234</v>
      </c>
      <c r="C52" s="73">
        <v>38324</v>
      </c>
      <c r="D52" s="71" t="s">
        <v>525</v>
      </c>
      <c r="E52" s="71" t="s">
        <v>461</v>
      </c>
      <c r="F52" s="74">
        <v>540.19000000000005</v>
      </c>
      <c r="H52" s="10">
        <f t="shared" si="0"/>
        <v>1</v>
      </c>
    </row>
    <row r="53" spans="1:8" x14ac:dyDescent="0.3">
      <c r="A53" s="71" t="s">
        <v>495</v>
      </c>
      <c r="B53" s="72">
        <v>38234</v>
      </c>
      <c r="C53" s="73">
        <v>38324</v>
      </c>
      <c r="D53" s="71" t="s">
        <v>526</v>
      </c>
      <c r="E53" s="71" t="s">
        <v>461</v>
      </c>
      <c r="F53" s="74">
        <v>418.27</v>
      </c>
      <c r="H53" s="10">
        <f t="shared" si="0"/>
        <v>1</v>
      </c>
    </row>
    <row r="54" spans="1:8" x14ac:dyDescent="0.3">
      <c r="A54" s="71" t="s">
        <v>495</v>
      </c>
      <c r="B54" s="72">
        <v>38234</v>
      </c>
      <c r="C54" s="73">
        <v>38049</v>
      </c>
      <c r="D54" s="71" t="s">
        <v>527</v>
      </c>
      <c r="E54" s="71" t="s">
        <v>461</v>
      </c>
      <c r="F54" s="74">
        <v>1189.1099999999999</v>
      </c>
      <c r="H54" s="10">
        <f t="shared" si="0"/>
        <v>5</v>
      </c>
    </row>
    <row r="55" spans="1:8" x14ac:dyDescent="0.3">
      <c r="A55" s="71" t="s">
        <v>509</v>
      </c>
      <c r="B55" s="72">
        <v>38238</v>
      </c>
      <c r="C55" s="73">
        <v>38328</v>
      </c>
      <c r="D55" s="71" t="s">
        <v>528</v>
      </c>
      <c r="E55" s="71" t="s">
        <v>461</v>
      </c>
      <c r="F55" s="74">
        <v>2363.4899999999998</v>
      </c>
      <c r="H55" s="10">
        <f t="shared" si="0"/>
        <v>1</v>
      </c>
    </row>
    <row r="56" spans="1:8" x14ac:dyDescent="0.3">
      <c r="A56" s="71" t="s">
        <v>509</v>
      </c>
      <c r="B56" s="72">
        <v>38238</v>
      </c>
      <c r="C56" s="73">
        <v>38053</v>
      </c>
      <c r="D56" s="71" t="s">
        <v>529</v>
      </c>
      <c r="E56" s="71" t="s">
        <v>461</v>
      </c>
      <c r="F56" s="74">
        <v>2972.78</v>
      </c>
      <c r="H56" s="10">
        <f t="shared" si="0"/>
        <v>5</v>
      </c>
    </row>
    <row r="57" spans="1:8" x14ac:dyDescent="0.3">
      <c r="A57" s="71" t="s">
        <v>471</v>
      </c>
      <c r="B57" s="72">
        <v>38239</v>
      </c>
      <c r="C57" s="73">
        <v>38269</v>
      </c>
      <c r="D57" s="71" t="s">
        <v>530</v>
      </c>
      <c r="E57" s="71" t="s">
        <v>461</v>
      </c>
      <c r="F57" s="74">
        <v>473.04</v>
      </c>
      <c r="H57" s="10">
        <f t="shared" si="0"/>
        <v>2</v>
      </c>
    </row>
    <row r="58" spans="1:8" x14ac:dyDescent="0.3">
      <c r="A58" s="71" t="s">
        <v>471</v>
      </c>
      <c r="B58" s="72">
        <v>38239</v>
      </c>
      <c r="C58" s="73">
        <v>38054</v>
      </c>
      <c r="D58" s="71" t="s">
        <v>531</v>
      </c>
      <c r="E58" s="71" t="s">
        <v>461</v>
      </c>
      <c r="F58" s="74">
        <v>5549.19</v>
      </c>
      <c r="H58" s="10">
        <f t="shared" si="0"/>
        <v>5</v>
      </c>
    </row>
    <row r="59" spans="1:8" x14ac:dyDescent="0.3">
      <c r="A59" s="71" t="s">
        <v>471</v>
      </c>
      <c r="B59" s="72">
        <v>38239</v>
      </c>
      <c r="C59" s="73">
        <v>38269</v>
      </c>
      <c r="D59" s="71" t="s">
        <v>532</v>
      </c>
      <c r="E59" s="71" t="s">
        <v>461</v>
      </c>
      <c r="F59" s="74">
        <v>1465.3</v>
      </c>
      <c r="H59" s="10">
        <f t="shared" si="0"/>
        <v>2</v>
      </c>
    </row>
    <row r="60" spans="1:8" x14ac:dyDescent="0.3">
      <c r="A60" s="71" t="s">
        <v>471</v>
      </c>
      <c r="B60" s="72">
        <v>38239</v>
      </c>
      <c r="C60" s="73">
        <v>38329</v>
      </c>
      <c r="D60" s="71" t="s">
        <v>533</v>
      </c>
      <c r="E60" s="71" t="s">
        <v>461</v>
      </c>
      <c r="F60" s="74">
        <v>1382.46</v>
      </c>
      <c r="H60" s="10">
        <f t="shared" si="0"/>
        <v>1</v>
      </c>
    </row>
    <row r="61" spans="1:8" x14ac:dyDescent="0.3">
      <c r="A61" s="71" t="s">
        <v>511</v>
      </c>
      <c r="B61" s="72">
        <v>38240</v>
      </c>
      <c r="C61" s="73">
        <v>38270</v>
      </c>
      <c r="D61" s="71" t="s">
        <v>534</v>
      </c>
      <c r="E61" s="71" t="s">
        <v>461</v>
      </c>
      <c r="F61" s="74">
        <v>25.62</v>
      </c>
      <c r="H61" s="10">
        <f t="shared" si="0"/>
        <v>2</v>
      </c>
    </row>
    <row r="62" spans="1:8" x14ac:dyDescent="0.3">
      <c r="A62" s="71" t="s">
        <v>471</v>
      </c>
      <c r="B62" s="72">
        <v>38240</v>
      </c>
      <c r="C62" s="73">
        <v>38270</v>
      </c>
      <c r="D62" s="71" t="s">
        <v>535</v>
      </c>
      <c r="E62" s="71" t="s">
        <v>459</v>
      </c>
      <c r="F62" s="74">
        <v>-146.80000000000001</v>
      </c>
      <c r="H62" s="10">
        <f t="shared" si="0"/>
        <v>2</v>
      </c>
    </row>
    <row r="63" spans="1:8" x14ac:dyDescent="0.3">
      <c r="A63" s="71" t="s">
        <v>471</v>
      </c>
      <c r="B63" s="72">
        <v>38240</v>
      </c>
      <c r="C63" s="73">
        <v>38270</v>
      </c>
      <c r="D63" s="71" t="s">
        <v>536</v>
      </c>
      <c r="E63" s="71" t="s">
        <v>459</v>
      </c>
      <c r="F63" s="74">
        <v>-146.80000000000001</v>
      </c>
      <c r="H63" s="10">
        <f t="shared" si="0"/>
        <v>2</v>
      </c>
    </row>
    <row r="64" spans="1:8" x14ac:dyDescent="0.3">
      <c r="A64" s="71" t="s">
        <v>471</v>
      </c>
      <c r="B64" s="72">
        <v>38240</v>
      </c>
      <c r="C64" s="73">
        <v>38270</v>
      </c>
      <c r="D64" s="71" t="s">
        <v>537</v>
      </c>
      <c r="E64" s="71" t="s">
        <v>459</v>
      </c>
      <c r="F64" s="74">
        <v>-92.18</v>
      </c>
      <c r="H64" s="10">
        <f t="shared" si="0"/>
        <v>2</v>
      </c>
    </row>
    <row r="65" spans="1:8" x14ac:dyDescent="0.3">
      <c r="A65" s="71" t="s">
        <v>476</v>
      </c>
      <c r="B65" s="72">
        <v>38240</v>
      </c>
      <c r="C65" s="73">
        <v>38270</v>
      </c>
      <c r="D65" s="71" t="s">
        <v>538</v>
      </c>
      <c r="E65" s="71" t="s">
        <v>459</v>
      </c>
      <c r="F65" s="74">
        <v>-23.94</v>
      </c>
      <c r="H65" s="10">
        <f t="shared" si="0"/>
        <v>2</v>
      </c>
    </row>
    <row r="66" spans="1:8" x14ac:dyDescent="0.3">
      <c r="A66" s="71" t="s">
        <v>476</v>
      </c>
      <c r="B66" s="72">
        <v>38240</v>
      </c>
      <c r="C66" s="73">
        <v>38270</v>
      </c>
      <c r="D66" s="71" t="s">
        <v>539</v>
      </c>
      <c r="E66" s="71" t="s">
        <v>461</v>
      </c>
      <c r="F66" s="74">
        <v>206.69</v>
      </c>
      <c r="H66" s="10">
        <f t="shared" si="0"/>
        <v>2</v>
      </c>
    </row>
    <row r="67" spans="1:8" x14ac:dyDescent="0.3">
      <c r="A67" s="71" t="s">
        <v>495</v>
      </c>
      <c r="B67" s="72">
        <v>38244</v>
      </c>
      <c r="C67" s="73">
        <v>38334</v>
      </c>
      <c r="D67" s="71" t="s">
        <v>540</v>
      </c>
      <c r="E67" s="71" t="s">
        <v>461</v>
      </c>
      <c r="F67" s="74">
        <v>1465.42</v>
      </c>
      <c r="H67" s="10">
        <f t="shared" ref="H67:H130" si="1">IF($I$2-C67&lt;=15,1,IF($I$2-C67&lt;=30,2,IF($I$2-C67&lt;=45,3,IF($I$2-C67&lt;60,4,IF($I$2-C67&gt;=60,5)))))</f>
        <v>1</v>
      </c>
    </row>
    <row r="68" spans="1:8" x14ac:dyDescent="0.3">
      <c r="A68" s="71" t="s">
        <v>495</v>
      </c>
      <c r="B68" s="72">
        <v>38244</v>
      </c>
      <c r="C68" s="73">
        <v>38334</v>
      </c>
      <c r="D68" s="71" t="s">
        <v>541</v>
      </c>
      <c r="E68" s="71" t="s">
        <v>461</v>
      </c>
      <c r="F68" s="74">
        <v>1771.46</v>
      </c>
      <c r="H68" s="10">
        <f t="shared" si="1"/>
        <v>1</v>
      </c>
    </row>
    <row r="69" spans="1:8" x14ac:dyDescent="0.3">
      <c r="A69" s="71" t="s">
        <v>495</v>
      </c>
      <c r="B69" s="72">
        <v>38244</v>
      </c>
      <c r="C69" s="73">
        <v>38334</v>
      </c>
      <c r="D69" s="71" t="s">
        <v>542</v>
      </c>
      <c r="E69" s="71" t="s">
        <v>461</v>
      </c>
      <c r="F69" s="74">
        <v>3152.46</v>
      </c>
      <c r="H69" s="10">
        <f t="shared" si="1"/>
        <v>1</v>
      </c>
    </row>
    <row r="70" spans="1:8" x14ac:dyDescent="0.3">
      <c r="A70" s="71" t="s">
        <v>511</v>
      </c>
      <c r="B70" s="72">
        <v>38244</v>
      </c>
      <c r="C70" s="73">
        <v>38274</v>
      </c>
      <c r="D70" s="71" t="s">
        <v>543</v>
      </c>
      <c r="E70" s="71" t="s">
        <v>461</v>
      </c>
      <c r="F70" s="74">
        <v>518.01</v>
      </c>
      <c r="H70" s="10">
        <f t="shared" si="1"/>
        <v>2</v>
      </c>
    </row>
    <row r="71" spans="1:8" x14ac:dyDescent="0.3">
      <c r="A71" s="71" t="s">
        <v>511</v>
      </c>
      <c r="B71" s="72">
        <v>38244</v>
      </c>
      <c r="C71" s="73">
        <v>38274</v>
      </c>
      <c r="D71" s="71" t="s">
        <v>544</v>
      </c>
      <c r="E71" s="71" t="s">
        <v>461</v>
      </c>
      <c r="F71" s="74">
        <v>683.06</v>
      </c>
      <c r="H71" s="10">
        <f t="shared" si="1"/>
        <v>2</v>
      </c>
    </row>
    <row r="72" spans="1:8" x14ac:dyDescent="0.3">
      <c r="A72" s="71" t="s">
        <v>495</v>
      </c>
      <c r="B72" s="72">
        <v>38244</v>
      </c>
      <c r="C72" s="73">
        <v>38334</v>
      </c>
      <c r="D72" s="71" t="s">
        <v>545</v>
      </c>
      <c r="E72" s="71" t="s">
        <v>461</v>
      </c>
      <c r="F72" s="74">
        <v>615.64</v>
      </c>
      <c r="H72" s="10">
        <f t="shared" si="1"/>
        <v>1</v>
      </c>
    </row>
    <row r="73" spans="1:8" x14ac:dyDescent="0.3">
      <c r="A73" s="71" t="s">
        <v>505</v>
      </c>
      <c r="B73" s="72">
        <v>38244</v>
      </c>
      <c r="C73" s="73">
        <v>38059</v>
      </c>
      <c r="D73" s="71" t="s">
        <v>546</v>
      </c>
      <c r="E73" s="71" t="s">
        <v>461</v>
      </c>
      <c r="F73" s="74">
        <v>924.82</v>
      </c>
      <c r="H73" s="10">
        <f t="shared" si="1"/>
        <v>5</v>
      </c>
    </row>
    <row r="74" spans="1:8" x14ac:dyDescent="0.3">
      <c r="A74" s="71" t="s">
        <v>495</v>
      </c>
      <c r="B74" s="72">
        <v>38245</v>
      </c>
      <c r="C74" s="73">
        <v>38335</v>
      </c>
      <c r="D74" s="71" t="s">
        <v>547</v>
      </c>
      <c r="E74" s="71" t="s">
        <v>461</v>
      </c>
      <c r="F74" s="74">
        <v>1755.52</v>
      </c>
      <c r="H74" s="10">
        <f t="shared" si="1"/>
        <v>1</v>
      </c>
    </row>
    <row r="75" spans="1:8" x14ac:dyDescent="0.3">
      <c r="A75" s="71" t="s">
        <v>495</v>
      </c>
      <c r="B75" s="72">
        <v>38241</v>
      </c>
      <c r="C75" s="73">
        <v>38056</v>
      </c>
      <c r="D75" s="71" t="s">
        <v>548</v>
      </c>
      <c r="E75" s="71" t="s">
        <v>461</v>
      </c>
      <c r="F75" s="74">
        <v>1189.1099999999999</v>
      </c>
      <c r="H75" s="10">
        <f t="shared" si="1"/>
        <v>5</v>
      </c>
    </row>
    <row r="76" spans="1:8" x14ac:dyDescent="0.3">
      <c r="A76" s="71" t="s">
        <v>498</v>
      </c>
      <c r="B76" s="72">
        <v>38244</v>
      </c>
      <c r="C76" s="73">
        <v>38334</v>
      </c>
      <c r="D76" s="71" t="s">
        <v>549</v>
      </c>
      <c r="E76" s="71" t="s">
        <v>461</v>
      </c>
      <c r="F76" s="74">
        <v>348.56</v>
      </c>
      <c r="H76" s="10">
        <f t="shared" si="1"/>
        <v>1</v>
      </c>
    </row>
    <row r="77" spans="1:8" x14ac:dyDescent="0.3">
      <c r="A77" s="71" t="s">
        <v>498</v>
      </c>
      <c r="B77" s="72">
        <v>38244</v>
      </c>
      <c r="C77" s="73">
        <v>38059</v>
      </c>
      <c r="D77" s="71" t="s">
        <v>550</v>
      </c>
      <c r="E77" s="71" t="s">
        <v>461</v>
      </c>
      <c r="F77" s="74">
        <v>1189.1099999999999</v>
      </c>
      <c r="H77" s="10">
        <f t="shared" si="1"/>
        <v>5</v>
      </c>
    </row>
    <row r="78" spans="1:8" x14ac:dyDescent="0.3">
      <c r="A78" s="71" t="s">
        <v>463</v>
      </c>
      <c r="B78" s="72">
        <v>38245</v>
      </c>
      <c r="C78" s="73">
        <v>38275</v>
      </c>
      <c r="D78" s="71" t="s">
        <v>551</v>
      </c>
      <c r="E78" s="71" t="s">
        <v>459</v>
      </c>
      <c r="F78" s="74">
        <v>-46.14</v>
      </c>
      <c r="H78" s="10">
        <f t="shared" si="1"/>
        <v>2</v>
      </c>
    </row>
    <row r="79" spans="1:8" x14ac:dyDescent="0.3">
      <c r="A79" s="71" t="s">
        <v>463</v>
      </c>
      <c r="B79" s="72">
        <v>38245</v>
      </c>
      <c r="C79" s="73">
        <v>38275</v>
      </c>
      <c r="D79" s="71" t="s">
        <v>552</v>
      </c>
      <c r="E79" s="71" t="s">
        <v>459</v>
      </c>
      <c r="F79" s="74">
        <v>-57.67</v>
      </c>
      <c r="H79" s="10">
        <f t="shared" si="1"/>
        <v>2</v>
      </c>
    </row>
    <row r="80" spans="1:8" x14ac:dyDescent="0.3">
      <c r="A80" s="71" t="s">
        <v>495</v>
      </c>
      <c r="B80" s="72">
        <v>38245</v>
      </c>
      <c r="C80" s="73">
        <v>38060</v>
      </c>
      <c r="D80" s="71" t="s">
        <v>553</v>
      </c>
      <c r="E80" s="71" t="s">
        <v>461</v>
      </c>
      <c r="F80" s="74">
        <v>2576.41</v>
      </c>
      <c r="H80" s="10">
        <f t="shared" si="1"/>
        <v>5</v>
      </c>
    </row>
    <row r="81" spans="1:8" x14ac:dyDescent="0.3">
      <c r="A81" s="71" t="s">
        <v>505</v>
      </c>
      <c r="B81" s="72">
        <v>38245</v>
      </c>
      <c r="C81" s="73">
        <v>38060</v>
      </c>
      <c r="D81" s="71" t="s">
        <v>554</v>
      </c>
      <c r="E81" s="71" t="s">
        <v>461</v>
      </c>
      <c r="F81" s="74">
        <v>1255.17</v>
      </c>
      <c r="H81" s="10">
        <f t="shared" si="1"/>
        <v>5</v>
      </c>
    </row>
    <row r="82" spans="1:8" x14ac:dyDescent="0.3">
      <c r="A82" s="71" t="s">
        <v>498</v>
      </c>
      <c r="B82" s="72">
        <v>38245</v>
      </c>
      <c r="C82" s="73">
        <v>38060</v>
      </c>
      <c r="D82" s="71" t="s">
        <v>555</v>
      </c>
      <c r="E82" s="71" t="s">
        <v>461</v>
      </c>
      <c r="F82" s="74">
        <v>1189.1099999999999</v>
      </c>
      <c r="H82" s="10">
        <f t="shared" si="1"/>
        <v>5</v>
      </c>
    </row>
    <row r="83" spans="1:8" x14ac:dyDescent="0.3">
      <c r="A83" s="71" t="s">
        <v>495</v>
      </c>
      <c r="B83" s="72">
        <v>38245</v>
      </c>
      <c r="C83" s="73">
        <v>38060</v>
      </c>
      <c r="D83" s="71" t="s">
        <v>556</v>
      </c>
      <c r="E83" s="71" t="s">
        <v>461</v>
      </c>
      <c r="F83" s="74">
        <v>1783.67</v>
      </c>
      <c r="H83" s="10">
        <f t="shared" si="1"/>
        <v>5</v>
      </c>
    </row>
    <row r="84" spans="1:8" x14ac:dyDescent="0.3">
      <c r="A84" s="71" t="s">
        <v>509</v>
      </c>
      <c r="B84" s="72">
        <v>38245</v>
      </c>
      <c r="C84" s="73">
        <v>38060</v>
      </c>
      <c r="D84" s="71" t="s">
        <v>557</v>
      </c>
      <c r="E84" s="71" t="s">
        <v>461</v>
      </c>
      <c r="F84" s="74">
        <v>1189.1099999999999</v>
      </c>
      <c r="H84" s="10">
        <f t="shared" si="1"/>
        <v>5</v>
      </c>
    </row>
    <row r="85" spans="1:8" x14ac:dyDescent="0.3">
      <c r="A85" s="71" t="s">
        <v>558</v>
      </c>
      <c r="B85" s="72">
        <v>38245</v>
      </c>
      <c r="C85" s="73">
        <v>38060</v>
      </c>
      <c r="D85" s="71" t="s">
        <v>559</v>
      </c>
      <c r="E85" s="71" t="s">
        <v>461</v>
      </c>
      <c r="F85" s="74">
        <v>3303.09</v>
      </c>
      <c r="H85" s="10">
        <f t="shared" si="1"/>
        <v>5</v>
      </c>
    </row>
    <row r="86" spans="1:8" x14ac:dyDescent="0.3">
      <c r="A86" s="71" t="s">
        <v>509</v>
      </c>
      <c r="B86" s="72">
        <v>38245</v>
      </c>
      <c r="C86" s="73">
        <v>38060</v>
      </c>
      <c r="D86" s="71" t="s">
        <v>560</v>
      </c>
      <c r="E86" s="71" t="s">
        <v>461</v>
      </c>
      <c r="F86" s="74">
        <v>1189.1099999999999</v>
      </c>
      <c r="H86" s="10">
        <f t="shared" si="1"/>
        <v>5</v>
      </c>
    </row>
    <row r="87" spans="1:8" x14ac:dyDescent="0.3">
      <c r="A87" s="71" t="s">
        <v>495</v>
      </c>
      <c r="B87" s="72">
        <v>38245</v>
      </c>
      <c r="C87" s="73">
        <v>38335</v>
      </c>
      <c r="D87" s="71" t="s">
        <v>561</v>
      </c>
      <c r="E87" s="71" t="s">
        <v>461</v>
      </c>
      <c r="F87" s="74">
        <v>615.64</v>
      </c>
      <c r="H87" s="10">
        <f t="shared" si="1"/>
        <v>1</v>
      </c>
    </row>
    <row r="88" spans="1:8" x14ac:dyDescent="0.3">
      <c r="A88" s="71" t="s">
        <v>509</v>
      </c>
      <c r="B88" s="72">
        <v>38245</v>
      </c>
      <c r="C88" s="73">
        <v>38335</v>
      </c>
      <c r="D88" s="71" t="s">
        <v>562</v>
      </c>
      <c r="E88" s="71" t="s">
        <v>461</v>
      </c>
      <c r="F88" s="74">
        <v>741.39</v>
      </c>
      <c r="H88" s="10">
        <f t="shared" si="1"/>
        <v>1</v>
      </c>
    </row>
    <row r="89" spans="1:8" x14ac:dyDescent="0.3">
      <c r="A89" s="71" t="s">
        <v>471</v>
      </c>
      <c r="B89" s="72">
        <v>38246</v>
      </c>
      <c r="C89" s="73">
        <v>38276</v>
      </c>
      <c r="D89" s="71" t="s">
        <v>563</v>
      </c>
      <c r="E89" s="71" t="s">
        <v>461</v>
      </c>
      <c r="F89" s="74">
        <v>431.79</v>
      </c>
      <c r="H89" s="10">
        <f t="shared" si="1"/>
        <v>1</v>
      </c>
    </row>
    <row r="90" spans="1:8" x14ac:dyDescent="0.3">
      <c r="A90" s="71" t="s">
        <v>509</v>
      </c>
      <c r="B90" s="72">
        <v>38246</v>
      </c>
      <c r="C90" s="73">
        <v>38336</v>
      </c>
      <c r="D90" s="71" t="s">
        <v>564</v>
      </c>
      <c r="E90" s="71" t="s">
        <v>461</v>
      </c>
      <c r="F90" s="74">
        <v>784.21</v>
      </c>
      <c r="H90" s="10">
        <f t="shared" si="1"/>
        <v>1</v>
      </c>
    </row>
    <row r="91" spans="1:8" x14ac:dyDescent="0.3">
      <c r="A91" s="71" t="s">
        <v>511</v>
      </c>
      <c r="B91" s="72">
        <v>38246</v>
      </c>
      <c r="C91" s="73">
        <v>38276</v>
      </c>
      <c r="D91" s="71" t="s">
        <v>565</v>
      </c>
      <c r="E91" s="71" t="s">
        <v>461</v>
      </c>
      <c r="F91" s="74">
        <v>531.4</v>
      </c>
      <c r="H91" s="10">
        <f t="shared" si="1"/>
        <v>1</v>
      </c>
    </row>
    <row r="92" spans="1:8" x14ac:dyDescent="0.3">
      <c r="A92" s="71" t="s">
        <v>495</v>
      </c>
      <c r="B92" s="72">
        <v>38246</v>
      </c>
      <c r="C92" s="73">
        <v>38336</v>
      </c>
      <c r="D92" s="71" t="s">
        <v>566</v>
      </c>
      <c r="E92" s="71" t="s">
        <v>461</v>
      </c>
      <c r="F92" s="74">
        <v>2801.2</v>
      </c>
      <c r="H92" s="10">
        <f t="shared" si="1"/>
        <v>1</v>
      </c>
    </row>
    <row r="93" spans="1:8" x14ac:dyDescent="0.3">
      <c r="A93" s="71" t="s">
        <v>509</v>
      </c>
      <c r="B93" s="72">
        <v>38248</v>
      </c>
      <c r="C93" s="73">
        <v>38338</v>
      </c>
      <c r="D93" s="71" t="s">
        <v>567</v>
      </c>
      <c r="E93" s="71" t="s">
        <v>461</v>
      </c>
      <c r="F93" s="74">
        <v>945.4</v>
      </c>
      <c r="H93" s="10">
        <f t="shared" si="1"/>
        <v>1</v>
      </c>
    </row>
    <row r="94" spans="1:8" x14ac:dyDescent="0.3">
      <c r="A94" s="71" t="s">
        <v>511</v>
      </c>
      <c r="B94" s="72">
        <v>38248</v>
      </c>
      <c r="C94" s="73">
        <v>38278</v>
      </c>
      <c r="D94" s="71" t="s">
        <v>568</v>
      </c>
      <c r="E94" s="71" t="s">
        <v>461</v>
      </c>
      <c r="F94" s="74">
        <v>592.41999999999996</v>
      </c>
      <c r="H94" s="10">
        <f t="shared" si="1"/>
        <v>1</v>
      </c>
    </row>
    <row r="95" spans="1:8" x14ac:dyDescent="0.3">
      <c r="A95" s="71" t="s">
        <v>569</v>
      </c>
      <c r="B95" s="72">
        <v>38251</v>
      </c>
      <c r="C95" s="73">
        <v>38281</v>
      </c>
      <c r="D95" s="71" t="s">
        <v>570</v>
      </c>
      <c r="E95" s="71" t="s">
        <v>459</v>
      </c>
      <c r="F95" s="74">
        <v>-24.46</v>
      </c>
      <c r="H95" s="10">
        <f t="shared" si="1"/>
        <v>1</v>
      </c>
    </row>
    <row r="96" spans="1:8" x14ac:dyDescent="0.3">
      <c r="A96" s="71" t="s">
        <v>471</v>
      </c>
      <c r="B96" s="72">
        <v>38251</v>
      </c>
      <c r="C96" s="73">
        <v>38281</v>
      </c>
      <c r="D96" s="71" t="s">
        <v>571</v>
      </c>
      <c r="E96" s="71" t="s">
        <v>459</v>
      </c>
      <c r="F96" s="74">
        <v>-54.66</v>
      </c>
      <c r="H96" s="10">
        <f t="shared" si="1"/>
        <v>1</v>
      </c>
    </row>
    <row r="97" spans="1:8" x14ac:dyDescent="0.3">
      <c r="A97" s="71" t="s">
        <v>476</v>
      </c>
      <c r="B97" s="72">
        <v>38252</v>
      </c>
      <c r="C97" s="73">
        <v>38270</v>
      </c>
      <c r="D97" s="71" t="s">
        <v>539</v>
      </c>
      <c r="E97" s="71" t="s">
        <v>465</v>
      </c>
      <c r="F97" s="74">
        <v>-240.05</v>
      </c>
      <c r="H97" s="10">
        <f t="shared" si="1"/>
        <v>2</v>
      </c>
    </row>
    <row r="98" spans="1:8" x14ac:dyDescent="0.3">
      <c r="A98" s="71" t="s">
        <v>572</v>
      </c>
      <c r="B98" s="72">
        <v>38251</v>
      </c>
      <c r="C98" s="73">
        <v>38066</v>
      </c>
      <c r="D98" s="71" t="s">
        <v>573</v>
      </c>
      <c r="E98" s="71" t="s">
        <v>461</v>
      </c>
      <c r="F98" s="74">
        <v>1519.32</v>
      </c>
      <c r="H98" s="10">
        <f t="shared" si="1"/>
        <v>5</v>
      </c>
    </row>
    <row r="99" spans="1:8" x14ac:dyDescent="0.3">
      <c r="A99" s="71" t="s">
        <v>572</v>
      </c>
      <c r="B99" s="72">
        <v>38251</v>
      </c>
      <c r="C99" s="73">
        <v>38066</v>
      </c>
      <c r="D99" s="71" t="s">
        <v>574</v>
      </c>
      <c r="E99" s="71" t="s">
        <v>461</v>
      </c>
      <c r="F99" s="74">
        <v>1519.32</v>
      </c>
      <c r="H99" s="10">
        <f t="shared" si="1"/>
        <v>5</v>
      </c>
    </row>
    <row r="100" spans="1:8" x14ac:dyDescent="0.3">
      <c r="A100" s="71" t="s">
        <v>495</v>
      </c>
      <c r="B100" s="72">
        <v>38252</v>
      </c>
      <c r="C100" s="73">
        <v>38067</v>
      </c>
      <c r="D100" s="71" t="s">
        <v>575</v>
      </c>
      <c r="E100" s="71" t="s">
        <v>461</v>
      </c>
      <c r="F100" s="74">
        <v>4954.6400000000003</v>
      </c>
      <c r="H100" s="10">
        <f t="shared" si="1"/>
        <v>5</v>
      </c>
    </row>
    <row r="101" spans="1:8" x14ac:dyDescent="0.3">
      <c r="A101" s="71" t="s">
        <v>495</v>
      </c>
      <c r="B101" s="72">
        <v>38251</v>
      </c>
      <c r="C101" s="73">
        <v>38341</v>
      </c>
      <c r="D101" s="71" t="s">
        <v>576</v>
      </c>
      <c r="E101" s="71" t="s">
        <v>461</v>
      </c>
      <c r="F101" s="74">
        <v>209.13</v>
      </c>
      <c r="H101" s="10">
        <f t="shared" si="1"/>
        <v>1</v>
      </c>
    </row>
    <row r="102" spans="1:8" x14ac:dyDescent="0.3">
      <c r="A102" s="71" t="s">
        <v>577</v>
      </c>
      <c r="B102" s="72">
        <v>38253</v>
      </c>
      <c r="C102" s="73">
        <v>38068</v>
      </c>
      <c r="D102" s="71" t="s">
        <v>578</v>
      </c>
      <c r="E102" s="71" t="s">
        <v>461</v>
      </c>
      <c r="F102" s="74">
        <v>1189.1099999999999</v>
      </c>
      <c r="H102" s="10">
        <f t="shared" si="1"/>
        <v>5</v>
      </c>
    </row>
    <row r="103" spans="1:8" x14ac:dyDescent="0.3">
      <c r="A103" s="71" t="s">
        <v>509</v>
      </c>
      <c r="B103" s="72">
        <v>38253</v>
      </c>
      <c r="C103" s="73">
        <v>38343</v>
      </c>
      <c r="D103" s="71" t="s">
        <v>579</v>
      </c>
      <c r="E103" s="71" t="s">
        <v>461</v>
      </c>
      <c r="F103" s="74">
        <v>621</v>
      </c>
      <c r="H103" s="10">
        <f t="shared" si="1"/>
        <v>1</v>
      </c>
    </row>
    <row r="104" spans="1:8" x14ac:dyDescent="0.3">
      <c r="A104" s="71" t="s">
        <v>490</v>
      </c>
      <c r="B104" s="72">
        <v>38253</v>
      </c>
      <c r="C104" s="73">
        <v>38068</v>
      </c>
      <c r="D104" s="71" t="s">
        <v>580</v>
      </c>
      <c r="E104" s="71" t="s">
        <v>461</v>
      </c>
      <c r="F104" s="74">
        <v>1189.1099999999999</v>
      </c>
      <c r="H104" s="10">
        <f t="shared" si="1"/>
        <v>5</v>
      </c>
    </row>
    <row r="105" spans="1:8" x14ac:dyDescent="0.3">
      <c r="A105" s="71" t="s">
        <v>490</v>
      </c>
      <c r="B105" s="72">
        <v>38253</v>
      </c>
      <c r="C105" s="73">
        <v>38343</v>
      </c>
      <c r="D105" s="71" t="s">
        <v>581</v>
      </c>
      <c r="E105" s="71" t="s">
        <v>461</v>
      </c>
      <c r="F105" s="74">
        <v>945.4</v>
      </c>
      <c r="H105" s="10">
        <f t="shared" si="1"/>
        <v>1</v>
      </c>
    </row>
    <row r="106" spans="1:8" x14ac:dyDescent="0.3">
      <c r="A106" s="71" t="s">
        <v>509</v>
      </c>
      <c r="B106" s="72">
        <v>38253</v>
      </c>
      <c r="C106" s="73">
        <v>38068</v>
      </c>
      <c r="D106" s="71" t="s">
        <v>582</v>
      </c>
      <c r="E106" s="71" t="s">
        <v>461</v>
      </c>
      <c r="F106" s="74">
        <v>1189.1099999999999</v>
      </c>
      <c r="H106" s="10">
        <f t="shared" si="1"/>
        <v>5</v>
      </c>
    </row>
    <row r="107" spans="1:8" x14ac:dyDescent="0.3">
      <c r="A107" s="71" t="s">
        <v>509</v>
      </c>
      <c r="B107" s="72">
        <v>38253</v>
      </c>
      <c r="C107" s="73">
        <v>38068</v>
      </c>
      <c r="D107" s="71" t="s">
        <v>583</v>
      </c>
      <c r="E107" s="71" t="s">
        <v>461</v>
      </c>
      <c r="F107" s="74">
        <v>1189.1099999999999</v>
      </c>
      <c r="H107" s="10">
        <f t="shared" si="1"/>
        <v>5</v>
      </c>
    </row>
    <row r="108" spans="1:8" x14ac:dyDescent="0.3">
      <c r="A108" s="71" t="s">
        <v>495</v>
      </c>
      <c r="B108" s="72">
        <v>38253</v>
      </c>
      <c r="C108" s="73">
        <v>38343</v>
      </c>
      <c r="D108" s="71" t="s">
        <v>584</v>
      </c>
      <c r="E108" s="71" t="s">
        <v>461</v>
      </c>
      <c r="F108" s="74">
        <v>2069.13</v>
      </c>
      <c r="H108" s="10">
        <f t="shared" si="1"/>
        <v>1</v>
      </c>
    </row>
    <row r="109" spans="1:8" x14ac:dyDescent="0.3">
      <c r="A109" s="71" t="s">
        <v>495</v>
      </c>
      <c r="B109" s="72">
        <v>38253</v>
      </c>
      <c r="C109" s="73">
        <v>38068</v>
      </c>
      <c r="D109" s="71" t="s">
        <v>585</v>
      </c>
      <c r="E109" s="71" t="s">
        <v>461</v>
      </c>
      <c r="F109" s="74">
        <v>2378.2199999999998</v>
      </c>
      <c r="H109" s="10">
        <f t="shared" si="1"/>
        <v>5</v>
      </c>
    </row>
    <row r="110" spans="1:8" x14ac:dyDescent="0.3">
      <c r="A110" s="71" t="s">
        <v>495</v>
      </c>
      <c r="B110" s="72">
        <v>38253</v>
      </c>
      <c r="C110" s="73">
        <v>38343</v>
      </c>
      <c r="D110" s="71" t="s">
        <v>586</v>
      </c>
      <c r="E110" s="71" t="s">
        <v>461</v>
      </c>
      <c r="F110" s="74">
        <v>1124.77</v>
      </c>
      <c r="H110" s="10">
        <f t="shared" si="1"/>
        <v>1</v>
      </c>
    </row>
    <row r="111" spans="1:8" x14ac:dyDescent="0.3">
      <c r="A111" s="71" t="s">
        <v>495</v>
      </c>
      <c r="B111" s="72">
        <v>38253</v>
      </c>
      <c r="C111" s="73">
        <v>38343</v>
      </c>
      <c r="D111" s="71" t="s">
        <v>587</v>
      </c>
      <c r="E111" s="71" t="s">
        <v>461</v>
      </c>
      <c r="F111" s="74">
        <v>2397.31</v>
      </c>
      <c r="H111" s="10">
        <f t="shared" si="1"/>
        <v>1</v>
      </c>
    </row>
    <row r="112" spans="1:8" x14ac:dyDescent="0.3">
      <c r="A112" s="71" t="s">
        <v>588</v>
      </c>
      <c r="B112" s="72">
        <v>38253</v>
      </c>
      <c r="C112" s="73">
        <v>38283</v>
      </c>
      <c r="D112" s="71" t="s">
        <v>589</v>
      </c>
      <c r="E112" s="71" t="s">
        <v>461</v>
      </c>
      <c r="F112" s="74">
        <v>303.99</v>
      </c>
      <c r="H112" s="10">
        <f t="shared" si="1"/>
        <v>1</v>
      </c>
    </row>
    <row r="113" spans="1:8" x14ac:dyDescent="0.3">
      <c r="A113" s="71" t="s">
        <v>588</v>
      </c>
      <c r="B113" s="72">
        <v>38253</v>
      </c>
      <c r="C113" s="73">
        <v>38283</v>
      </c>
      <c r="D113" s="71" t="s">
        <v>590</v>
      </c>
      <c r="E113" s="71" t="s">
        <v>461</v>
      </c>
      <c r="F113" s="74">
        <v>810.26</v>
      </c>
      <c r="H113" s="10">
        <f t="shared" si="1"/>
        <v>1</v>
      </c>
    </row>
    <row r="114" spans="1:8" x14ac:dyDescent="0.3">
      <c r="A114" s="71" t="s">
        <v>591</v>
      </c>
      <c r="B114" s="72">
        <v>38252</v>
      </c>
      <c r="C114" s="73">
        <v>38342</v>
      </c>
      <c r="D114" s="71" t="s">
        <v>592</v>
      </c>
      <c r="E114" s="71" t="s">
        <v>461</v>
      </c>
      <c r="F114" s="74">
        <v>699.91</v>
      </c>
      <c r="H114" s="10">
        <f t="shared" si="1"/>
        <v>1</v>
      </c>
    </row>
    <row r="115" spans="1:8" x14ac:dyDescent="0.3">
      <c r="A115" s="71" t="s">
        <v>511</v>
      </c>
      <c r="B115" s="72">
        <v>38252</v>
      </c>
      <c r="C115" s="73">
        <v>38282</v>
      </c>
      <c r="D115" s="71" t="s">
        <v>593</v>
      </c>
      <c r="E115" s="71" t="s">
        <v>461</v>
      </c>
      <c r="F115" s="74">
        <v>483.61</v>
      </c>
      <c r="H115" s="10">
        <f t="shared" si="1"/>
        <v>1</v>
      </c>
    </row>
    <row r="116" spans="1:8" x14ac:dyDescent="0.3">
      <c r="A116" s="71" t="s">
        <v>511</v>
      </c>
      <c r="B116" s="72">
        <v>38252</v>
      </c>
      <c r="C116" s="73">
        <v>38282</v>
      </c>
      <c r="D116" s="71" t="s">
        <v>594</v>
      </c>
      <c r="E116" s="71" t="s">
        <v>461</v>
      </c>
      <c r="F116" s="74">
        <v>516.29999999999995</v>
      </c>
      <c r="H116" s="10">
        <f t="shared" si="1"/>
        <v>1</v>
      </c>
    </row>
    <row r="117" spans="1:8" x14ac:dyDescent="0.3">
      <c r="A117" s="71" t="s">
        <v>495</v>
      </c>
      <c r="B117" s="72">
        <v>38252</v>
      </c>
      <c r="C117" s="73">
        <v>38067</v>
      </c>
      <c r="D117" s="71" t="s">
        <v>595</v>
      </c>
      <c r="E117" s="71" t="s">
        <v>461</v>
      </c>
      <c r="F117" s="74">
        <v>1981.62</v>
      </c>
      <c r="H117" s="10">
        <f t="shared" si="1"/>
        <v>5</v>
      </c>
    </row>
    <row r="118" spans="1:8" x14ac:dyDescent="0.3">
      <c r="A118" s="71" t="s">
        <v>495</v>
      </c>
      <c r="B118" s="72">
        <v>38252</v>
      </c>
      <c r="C118" s="73">
        <v>38342</v>
      </c>
      <c r="D118" s="71" t="s">
        <v>596</v>
      </c>
      <c r="E118" s="71" t="s">
        <v>461</v>
      </c>
      <c r="F118" s="74">
        <v>1397.12</v>
      </c>
      <c r="H118" s="10">
        <f t="shared" si="1"/>
        <v>1</v>
      </c>
    </row>
    <row r="119" spans="1:8" x14ac:dyDescent="0.3">
      <c r="A119" s="71" t="s">
        <v>476</v>
      </c>
      <c r="B119" s="72">
        <v>38254</v>
      </c>
      <c r="C119" s="73">
        <v>38284</v>
      </c>
      <c r="D119" s="71" t="s">
        <v>597</v>
      </c>
      <c r="E119" s="71" t="s">
        <v>461</v>
      </c>
      <c r="F119" s="74">
        <v>51.39</v>
      </c>
      <c r="H119" s="10">
        <f t="shared" si="1"/>
        <v>1</v>
      </c>
    </row>
    <row r="120" spans="1:8" x14ac:dyDescent="0.3">
      <c r="A120" s="71" t="s">
        <v>505</v>
      </c>
      <c r="B120" s="72">
        <v>38254</v>
      </c>
      <c r="C120" s="73">
        <v>38069</v>
      </c>
      <c r="D120" s="71" t="s">
        <v>598</v>
      </c>
      <c r="E120" s="71" t="s">
        <v>461</v>
      </c>
      <c r="F120" s="74">
        <v>1849.65</v>
      </c>
      <c r="H120" s="10">
        <f t="shared" si="1"/>
        <v>5</v>
      </c>
    </row>
    <row r="121" spans="1:8" x14ac:dyDescent="0.3">
      <c r="A121" s="71" t="s">
        <v>505</v>
      </c>
      <c r="B121" s="72">
        <v>38254</v>
      </c>
      <c r="C121" s="73">
        <v>38344</v>
      </c>
      <c r="D121" s="71" t="s">
        <v>599</v>
      </c>
      <c r="E121" s="71" t="s">
        <v>461</v>
      </c>
      <c r="F121" s="74">
        <v>1234.3</v>
      </c>
      <c r="H121" s="10">
        <f t="shared" si="1"/>
        <v>1</v>
      </c>
    </row>
    <row r="122" spans="1:8" x14ac:dyDescent="0.3">
      <c r="A122" s="71" t="s">
        <v>505</v>
      </c>
      <c r="B122" s="72">
        <v>38254</v>
      </c>
      <c r="C122" s="73">
        <v>38344</v>
      </c>
      <c r="D122" s="71" t="s">
        <v>600</v>
      </c>
      <c r="E122" s="71" t="s">
        <v>461</v>
      </c>
      <c r="F122" s="74">
        <v>614.78</v>
      </c>
      <c r="H122" s="10">
        <f t="shared" si="1"/>
        <v>1</v>
      </c>
    </row>
    <row r="123" spans="1:8" x14ac:dyDescent="0.3">
      <c r="A123" s="71" t="s">
        <v>509</v>
      </c>
      <c r="B123" s="72">
        <v>38258</v>
      </c>
      <c r="C123" s="73">
        <v>38073</v>
      </c>
      <c r="D123" s="71" t="s">
        <v>601</v>
      </c>
      <c r="E123" s="71" t="s">
        <v>461</v>
      </c>
      <c r="F123" s="74">
        <v>1189.1099999999999</v>
      </c>
      <c r="H123" s="10">
        <f t="shared" si="1"/>
        <v>5</v>
      </c>
    </row>
    <row r="124" spans="1:8" x14ac:dyDescent="0.3">
      <c r="A124" s="71" t="s">
        <v>511</v>
      </c>
      <c r="B124" s="72">
        <v>38258</v>
      </c>
      <c r="C124" s="73">
        <v>38288</v>
      </c>
      <c r="D124" s="71" t="s">
        <v>602</v>
      </c>
      <c r="E124" s="71" t="s">
        <v>461</v>
      </c>
      <c r="F124" s="74">
        <v>392.24</v>
      </c>
      <c r="H124" s="10">
        <f t="shared" si="1"/>
        <v>1</v>
      </c>
    </row>
    <row r="125" spans="1:8" x14ac:dyDescent="0.3">
      <c r="A125" s="71" t="s">
        <v>511</v>
      </c>
      <c r="B125" s="72">
        <v>38258</v>
      </c>
      <c r="C125" s="73">
        <v>38288</v>
      </c>
      <c r="D125" s="71" t="s">
        <v>603</v>
      </c>
      <c r="E125" s="71" t="s">
        <v>461</v>
      </c>
      <c r="F125" s="74">
        <v>435.2</v>
      </c>
      <c r="H125" s="10">
        <f t="shared" si="1"/>
        <v>1</v>
      </c>
    </row>
    <row r="126" spans="1:8" x14ac:dyDescent="0.3">
      <c r="A126" s="71" t="s">
        <v>509</v>
      </c>
      <c r="B126" s="72">
        <v>38258</v>
      </c>
      <c r="C126" s="73">
        <v>38348</v>
      </c>
      <c r="D126" s="71" t="s">
        <v>604</v>
      </c>
      <c r="E126" s="71" t="s">
        <v>461</v>
      </c>
      <c r="F126" s="74">
        <v>698.58</v>
      </c>
      <c r="H126" s="10">
        <f t="shared" si="1"/>
        <v>1</v>
      </c>
    </row>
    <row r="127" spans="1:8" x14ac:dyDescent="0.3">
      <c r="A127" s="71" t="s">
        <v>463</v>
      </c>
      <c r="B127" s="72">
        <v>38253</v>
      </c>
      <c r="C127" s="73">
        <v>38292</v>
      </c>
      <c r="D127" s="71" t="s">
        <v>605</v>
      </c>
      <c r="E127" s="71" t="s">
        <v>475</v>
      </c>
      <c r="F127" s="74">
        <v>-122.91</v>
      </c>
      <c r="H127" s="10">
        <f t="shared" si="1"/>
        <v>1</v>
      </c>
    </row>
    <row r="128" spans="1:8" x14ac:dyDescent="0.3">
      <c r="A128" s="71" t="s">
        <v>606</v>
      </c>
      <c r="B128" s="72">
        <v>38255</v>
      </c>
      <c r="C128" s="73">
        <v>38285</v>
      </c>
      <c r="D128" s="71" t="s">
        <v>607</v>
      </c>
      <c r="E128" s="71" t="s">
        <v>461</v>
      </c>
      <c r="F128" s="74">
        <v>1332.47</v>
      </c>
      <c r="H128" s="10">
        <f t="shared" si="1"/>
        <v>1</v>
      </c>
    </row>
    <row r="129" spans="1:8" x14ac:dyDescent="0.3">
      <c r="A129" s="71" t="s">
        <v>463</v>
      </c>
      <c r="B129" s="72">
        <v>38259</v>
      </c>
      <c r="C129" s="73">
        <v>38289</v>
      </c>
      <c r="D129" s="71" t="s">
        <v>608</v>
      </c>
      <c r="E129" s="71" t="s">
        <v>459</v>
      </c>
      <c r="F129" s="74">
        <v>-53.69</v>
      </c>
      <c r="H129" s="10">
        <f t="shared" si="1"/>
        <v>1</v>
      </c>
    </row>
    <row r="130" spans="1:8" x14ac:dyDescent="0.3">
      <c r="A130" s="71" t="s">
        <v>609</v>
      </c>
      <c r="B130" s="72">
        <v>38259</v>
      </c>
      <c r="C130" s="73">
        <v>38289</v>
      </c>
      <c r="D130" s="71" t="s">
        <v>610</v>
      </c>
      <c r="E130" s="71" t="s">
        <v>461</v>
      </c>
      <c r="F130" s="74">
        <v>54.54</v>
      </c>
      <c r="H130" s="10">
        <f t="shared" si="1"/>
        <v>1</v>
      </c>
    </row>
    <row r="131" spans="1:8" x14ac:dyDescent="0.3">
      <c r="A131" s="71" t="s">
        <v>611</v>
      </c>
      <c r="B131" s="72">
        <v>38259</v>
      </c>
      <c r="C131" s="73">
        <v>38289</v>
      </c>
      <c r="D131" s="71" t="s">
        <v>612</v>
      </c>
      <c r="E131" s="71" t="s">
        <v>461</v>
      </c>
      <c r="F131" s="74">
        <v>1321.24</v>
      </c>
      <c r="H131" s="10">
        <f t="shared" ref="H131:H194" si="2">IF($I$2-C131&lt;=15,1,IF($I$2-C131&lt;=30,2,IF($I$2-C131&lt;=45,3,IF($I$2-C131&lt;60,4,IF($I$2-C131&gt;=60,5)))))</f>
        <v>1</v>
      </c>
    </row>
    <row r="132" spans="1:8" x14ac:dyDescent="0.3">
      <c r="A132" s="71" t="s">
        <v>511</v>
      </c>
      <c r="B132" s="72">
        <v>38259</v>
      </c>
      <c r="C132" s="73">
        <v>38289</v>
      </c>
      <c r="D132" s="71" t="s">
        <v>613</v>
      </c>
      <c r="E132" s="71" t="s">
        <v>461</v>
      </c>
      <c r="F132" s="74">
        <v>636.16999999999996</v>
      </c>
      <c r="H132" s="10">
        <f t="shared" si="2"/>
        <v>1</v>
      </c>
    </row>
    <row r="133" spans="1:8" x14ac:dyDescent="0.3">
      <c r="A133" s="71" t="s">
        <v>614</v>
      </c>
      <c r="B133" s="72">
        <v>38259</v>
      </c>
      <c r="C133" s="73">
        <v>38289</v>
      </c>
      <c r="D133" s="71" t="s">
        <v>615</v>
      </c>
      <c r="E133" s="71" t="s">
        <v>461</v>
      </c>
      <c r="F133" s="74">
        <v>461.08</v>
      </c>
      <c r="H133" s="10">
        <f t="shared" si="2"/>
        <v>1</v>
      </c>
    </row>
    <row r="134" spans="1:8" x14ac:dyDescent="0.3">
      <c r="A134" s="71" t="s">
        <v>611</v>
      </c>
      <c r="B134" s="72">
        <v>38260</v>
      </c>
      <c r="C134" s="73">
        <v>38289</v>
      </c>
      <c r="D134" s="71" t="s">
        <v>612</v>
      </c>
      <c r="E134" s="71" t="s">
        <v>616</v>
      </c>
      <c r="F134" s="74">
        <v>-533.59</v>
      </c>
      <c r="H134" s="10">
        <f t="shared" si="2"/>
        <v>1</v>
      </c>
    </row>
    <row r="135" spans="1:8" x14ac:dyDescent="0.3">
      <c r="A135" s="71" t="s">
        <v>617</v>
      </c>
      <c r="B135" s="72">
        <v>38260</v>
      </c>
      <c r="C135" s="73">
        <v>38290</v>
      </c>
      <c r="D135" s="71" t="s">
        <v>618</v>
      </c>
      <c r="E135" s="71" t="s">
        <v>461</v>
      </c>
      <c r="F135" s="74">
        <v>843.45</v>
      </c>
      <c r="H135" s="10">
        <f t="shared" si="2"/>
        <v>1</v>
      </c>
    </row>
    <row r="136" spans="1:8" x14ac:dyDescent="0.3">
      <c r="A136" s="71" t="s">
        <v>617</v>
      </c>
      <c r="B136" s="72">
        <v>38260</v>
      </c>
      <c r="C136" s="73">
        <v>38290</v>
      </c>
      <c r="D136" s="71" t="s">
        <v>619</v>
      </c>
      <c r="E136" s="71" t="s">
        <v>461</v>
      </c>
      <c r="F136" s="74">
        <v>191.22</v>
      </c>
      <c r="H136" s="10">
        <f t="shared" si="2"/>
        <v>1</v>
      </c>
    </row>
    <row r="137" spans="1:8" x14ac:dyDescent="0.3">
      <c r="A137" s="71" t="s">
        <v>620</v>
      </c>
      <c r="B137" s="72">
        <v>38260</v>
      </c>
      <c r="C137" s="73">
        <v>38290</v>
      </c>
      <c r="D137" s="71" t="s">
        <v>621</v>
      </c>
      <c r="E137" s="71" t="s">
        <v>461</v>
      </c>
      <c r="F137" s="74">
        <v>1070.92</v>
      </c>
      <c r="H137" s="10">
        <f t="shared" si="2"/>
        <v>1</v>
      </c>
    </row>
    <row r="138" spans="1:8" x14ac:dyDescent="0.3">
      <c r="A138" s="71" t="s">
        <v>620</v>
      </c>
      <c r="B138" s="72">
        <v>38260</v>
      </c>
      <c r="C138" s="73">
        <v>38350</v>
      </c>
      <c r="D138" s="71" t="s">
        <v>622</v>
      </c>
      <c r="E138" s="71" t="s">
        <v>461</v>
      </c>
      <c r="F138" s="74">
        <v>736.74</v>
      </c>
      <c r="H138" s="10">
        <f t="shared" si="2"/>
        <v>1</v>
      </c>
    </row>
    <row r="139" spans="1:8" x14ac:dyDescent="0.3">
      <c r="A139" s="71" t="s">
        <v>471</v>
      </c>
      <c r="B139" s="72">
        <v>38260</v>
      </c>
      <c r="C139" s="73">
        <v>38290</v>
      </c>
      <c r="D139" s="71" t="s">
        <v>623</v>
      </c>
      <c r="E139" s="71" t="s">
        <v>461</v>
      </c>
      <c r="F139" s="74">
        <v>1449.53</v>
      </c>
      <c r="H139" s="10">
        <f t="shared" si="2"/>
        <v>1</v>
      </c>
    </row>
    <row r="140" spans="1:8" x14ac:dyDescent="0.3">
      <c r="A140" s="71" t="s">
        <v>495</v>
      </c>
      <c r="B140" s="72">
        <v>38260</v>
      </c>
      <c r="C140" s="73">
        <v>38350</v>
      </c>
      <c r="D140" s="71" t="s">
        <v>624</v>
      </c>
      <c r="E140" s="71" t="s">
        <v>461</v>
      </c>
      <c r="F140" s="74">
        <v>1919.58</v>
      </c>
      <c r="H140" s="10">
        <f t="shared" si="2"/>
        <v>1</v>
      </c>
    </row>
    <row r="141" spans="1:8" x14ac:dyDescent="0.3">
      <c r="A141" s="71" t="s">
        <v>617</v>
      </c>
      <c r="B141" s="72">
        <v>38262</v>
      </c>
      <c r="C141" s="73">
        <v>38292</v>
      </c>
      <c r="D141" s="71" t="s">
        <v>625</v>
      </c>
      <c r="E141" s="71" t="s">
        <v>461</v>
      </c>
      <c r="F141" s="74">
        <v>32.090000000000003</v>
      </c>
      <c r="H141" s="10">
        <f t="shared" si="2"/>
        <v>1</v>
      </c>
    </row>
    <row r="142" spans="1:8" x14ac:dyDescent="0.3">
      <c r="A142" s="71" t="s">
        <v>495</v>
      </c>
      <c r="B142" s="72">
        <v>38262</v>
      </c>
      <c r="C142" s="73">
        <v>38352</v>
      </c>
      <c r="D142" s="71" t="s">
        <v>626</v>
      </c>
      <c r="E142" s="71" t="s">
        <v>461</v>
      </c>
      <c r="F142" s="74">
        <v>1685.1</v>
      </c>
      <c r="H142" s="10">
        <f t="shared" si="2"/>
        <v>1</v>
      </c>
    </row>
    <row r="143" spans="1:8" x14ac:dyDescent="0.3">
      <c r="A143" s="71" t="s">
        <v>495</v>
      </c>
      <c r="B143" s="72">
        <v>38262</v>
      </c>
      <c r="C143" s="73">
        <v>38077</v>
      </c>
      <c r="D143" s="71" t="s">
        <v>627</v>
      </c>
      <c r="E143" s="71" t="s">
        <v>461</v>
      </c>
      <c r="F143" s="74">
        <v>1321.24</v>
      </c>
      <c r="H143" s="10">
        <f t="shared" si="2"/>
        <v>5</v>
      </c>
    </row>
    <row r="144" spans="1:8" x14ac:dyDescent="0.3">
      <c r="A144" s="71" t="s">
        <v>617</v>
      </c>
      <c r="B144" s="72">
        <v>38265</v>
      </c>
      <c r="C144" s="73">
        <v>38080</v>
      </c>
      <c r="D144" s="71" t="s">
        <v>628</v>
      </c>
      <c r="E144" s="71" t="s">
        <v>461</v>
      </c>
      <c r="F144" s="74">
        <v>1189.1099999999999</v>
      </c>
      <c r="H144" s="10">
        <f t="shared" si="2"/>
        <v>5</v>
      </c>
    </row>
    <row r="145" spans="1:8" x14ac:dyDescent="0.3">
      <c r="A145" s="71" t="s">
        <v>617</v>
      </c>
      <c r="B145" s="72">
        <v>38265</v>
      </c>
      <c r="C145" s="73">
        <v>38295</v>
      </c>
      <c r="D145" s="71" t="s">
        <v>629</v>
      </c>
      <c r="E145" s="71" t="s">
        <v>461</v>
      </c>
      <c r="F145" s="74">
        <v>452.56</v>
      </c>
      <c r="H145" s="10">
        <f t="shared" si="2"/>
        <v>1</v>
      </c>
    </row>
    <row r="146" spans="1:8" x14ac:dyDescent="0.3">
      <c r="A146" s="71" t="s">
        <v>495</v>
      </c>
      <c r="B146" s="72">
        <v>38265</v>
      </c>
      <c r="C146" s="73">
        <v>38080</v>
      </c>
      <c r="D146" s="71" t="s">
        <v>630</v>
      </c>
      <c r="E146" s="71" t="s">
        <v>461</v>
      </c>
      <c r="F146" s="74">
        <v>1189.1099999999999</v>
      </c>
      <c r="H146" s="10">
        <f t="shared" si="2"/>
        <v>5</v>
      </c>
    </row>
    <row r="147" spans="1:8" x14ac:dyDescent="0.3">
      <c r="A147" s="71" t="s">
        <v>631</v>
      </c>
      <c r="B147" s="72">
        <v>38265</v>
      </c>
      <c r="C147" s="73">
        <v>38295</v>
      </c>
      <c r="D147" s="71" t="s">
        <v>632</v>
      </c>
      <c r="E147" s="71" t="s">
        <v>461</v>
      </c>
      <c r="F147" s="74">
        <v>742.75</v>
      </c>
      <c r="H147" s="10">
        <f t="shared" si="2"/>
        <v>1</v>
      </c>
    </row>
    <row r="148" spans="1:8" x14ac:dyDescent="0.3">
      <c r="A148" s="71" t="s">
        <v>631</v>
      </c>
      <c r="B148" s="72">
        <v>38265</v>
      </c>
      <c r="C148" s="73">
        <v>38295</v>
      </c>
      <c r="D148" s="71" t="s">
        <v>633</v>
      </c>
      <c r="E148" s="71" t="s">
        <v>461</v>
      </c>
      <c r="F148" s="74">
        <v>378.45</v>
      </c>
      <c r="H148" s="10">
        <f t="shared" si="2"/>
        <v>1</v>
      </c>
    </row>
    <row r="149" spans="1:8" x14ac:dyDescent="0.3">
      <c r="A149" s="71" t="s">
        <v>463</v>
      </c>
      <c r="B149" s="72">
        <v>38265</v>
      </c>
      <c r="C149" s="73">
        <v>37989</v>
      </c>
      <c r="D149" s="71" t="s">
        <v>634</v>
      </c>
      <c r="E149" s="71" t="s">
        <v>461</v>
      </c>
      <c r="F149" s="74">
        <v>1260.52</v>
      </c>
      <c r="H149" s="10">
        <f t="shared" si="2"/>
        <v>5</v>
      </c>
    </row>
    <row r="150" spans="1:8" x14ac:dyDescent="0.3">
      <c r="A150" s="71" t="s">
        <v>463</v>
      </c>
      <c r="B150" s="72">
        <v>38265</v>
      </c>
      <c r="C150" s="73">
        <v>38295</v>
      </c>
      <c r="D150" s="71" t="s">
        <v>635</v>
      </c>
      <c r="E150" s="71" t="s">
        <v>461</v>
      </c>
      <c r="F150" s="74">
        <v>466.48</v>
      </c>
      <c r="H150" s="10">
        <f t="shared" si="2"/>
        <v>1</v>
      </c>
    </row>
    <row r="151" spans="1:8" x14ac:dyDescent="0.3">
      <c r="A151" s="71" t="s">
        <v>463</v>
      </c>
      <c r="B151" s="72">
        <v>38265</v>
      </c>
      <c r="C151" s="73">
        <v>38295</v>
      </c>
      <c r="D151" s="71" t="s">
        <v>636</v>
      </c>
      <c r="E151" s="71" t="s">
        <v>461</v>
      </c>
      <c r="F151" s="74">
        <v>253.7</v>
      </c>
      <c r="H151" s="10">
        <f t="shared" si="2"/>
        <v>1</v>
      </c>
    </row>
    <row r="152" spans="1:8" x14ac:dyDescent="0.3">
      <c r="A152" s="71" t="s">
        <v>498</v>
      </c>
      <c r="B152" s="72">
        <v>38265</v>
      </c>
      <c r="C152" s="73">
        <v>38019</v>
      </c>
      <c r="D152" s="71" t="s">
        <v>637</v>
      </c>
      <c r="E152" s="71" t="s">
        <v>461</v>
      </c>
      <c r="F152" s="74">
        <v>1192.8</v>
      </c>
      <c r="H152" s="10">
        <f t="shared" si="2"/>
        <v>5</v>
      </c>
    </row>
    <row r="153" spans="1:8" x14ac:dyDescent="0.3">
      <c r="A153" s="71" t="s">
        <v>498</v>
      </c>
      <c r="B153" s="72">
        <v>38265</v>
      </c>
      <c r="C153" s="73">
        <v>38019</v>
      </c>
      <c r="D153" s="71" t="s">
        <v>638</v>
      </c>
      <c r="E153" s="71" t="s">
        <v>461</v>
      </c>
      <c r="F153" s="74">
        <v>865.1</v>
      </c>
      <c r="H153" s="10">
        <f t="shared" si="2"/>
        <v>5</v>
      </c>
    </row>
    <row r="154" spans="1:8" x14ac:dyDescent="0.3">
      <c r="A154" s="71" t="s">
        <v>505</v>
      </c>
      <c r="B154" s="72">
        <v>38266</v>
      </c>
      <c r="C154" s="73">
        <v>37990</v>
      </c>
      <c r="D154" s="71" t="s">
        <v>639</v>
      </c>
      <c r="E154" s="71" t="s">
        <v>461</v>
      </c>
      <c r="F154" s="74">
        <v>614.78</v>
      </c>
      <c r="H154" s="10">
        <f t="shared" si="2"/>
        <v>5</v>
      </c>
    </row>
    <row r="155" spans="1:8" x14ac:dyDescent="0.3">
      <c r="A155" s="71" t="s">
        <v>493</v>
      </c>
      <c r="B155" s="72">
        <v>38266</v>
      </c>
      <c r="C155" s="73">
        <v>38296</v>
      </c>
      <c r="D155" s="71" t="s">
        <v>640</v>
      </c>
      <c r="E155" s="71" t="s">
        <v>461</v>
      </c>
      <c r="F155" s="74">
        <v>147.37</v>
      </c>
      <c r="H155" s="10">
        <f t="shared" si="2"/>
        <v>1</v>
      </c>
    </row>
    <row r="156" spans="1:8" x14ac:dyDescent="0.3">
      <c r="A156" s="71" t="s">
        <v>493</v>
      </c>
      <c r="B156" s="72">
        <v>38266</v>
      </c>
      <c r="C156" s="73">
        <v>37990</v>
      </c>
      <c r="D156" s="71" t="s">
        <v>641</v>
      </c>
      <c r="E156" s="71" t="s">
        <v>461</v>
      </c>
      <c r="F156" s="74">
        <v>836.74</v>
      </c>
      <c r="H156" s="10">
        <f t="shared" si="2"/>
        <v>5</v>
      </c>
    </row>
    <row r="157" spans="1:8" x14ac:dyDescent="0.3">
      <c r="A157" s="71" t="s">
        <v>490</v>
      </c>
      <c r="B157" s="72">
        <v>38266</v>
      </c>
      <c r="C157" s="73">
        <v>38081</v>
      </c>
      <c r="D157" s="71" t="s">
        <v>642</v>
      </c>
      <c r="E157" s="71" t="s">
        <v>461</v>
      </c>
      <c r="F157" s="74">
        <v>1321.24</v>
      </c>
      <c r="H157" s="10">
        <f t="shared" si="2"/>
        <v>5</v>
      </c>
    </row>
    <row r="158" spans="1:8" x14ac:dyDescent="0.3">
      <c r="A158" s="71" t="s">
        <v>463</v>
      </c>
      <c r="B158" s="72">
        <v>38266</v>
      </c>
      <c r="C158" s="73">
        <v>38296</v>
      </c>
      <c r="D158" s="71" t="s">
        <v>643</v>
      </c>
      <c r="E158" s="71" t="s">
        <v>459</v>
      </c>
      <c r="F158" s="74">
        <v>-68.31</v>
      </c>
      <c r="H158" s="10">
        <f t="shared" si="2"/>
        <v>1</v>
      </c>
    </row>
    <row r="159" spans="1:8" x14ac:dyDescent="0.3">
      <c r="A159" s="71" t="s">
        <v>471</v>
      </c>
      <c r="B159" s="72">
        <v>38266</v>
      </c>
      <c r="C159" s="73">
        <v>38296</v>
      </c>
      <c r="D159" s="71" t="s">
        <v>644</v>
      </c>
      <c r="E159" s="71" t="s">
        <v>459</v>
      </c>
      <c r="F159" s="74">
        <v>-18.579999999999998</v>
      </c>
      <c r="H159" s="10">
        <f t="shared" si="2"/>
        <v>1</v>
      </c>
    </row>
    <row r="160" spans="1:8" x14ac:dyDescent="0.3">
      <c r="A160" s="71" t="s">
        <v>473</v>
      </c>
      <c r="B160" s="72">
        <v>38266</v>
      </c>
      <c r="C160" s="73">
        <v>38296</v>
      </c>
      <c r="D160" s="71" t="s">
        <v>645</v>
      </c>
      <c r="E160" s="71" t="s">
        <v>459</v>
      </c>
      <c r="F160" s="74">
        <v>-26.42</v>
      </c>
      <c r="H160" s="10">
        <f t="shared" si="2"/>
        <v>1</v>
      </c>
    </row>
    <row r="161" spans="1:8" x14ac:dyDescent="0.3">
      <c r="A161" s="71" t="s">
        <v>617</v>
      </c>
      <c r="B161" s="72">
        <v>38265</v>
      </c>
      <c r="C161" s="73">
        <v>38295</v>
      </c>
      <c r="D161" s="71" t="s">
        <v>646</v>
      </c>
      <c r="E161" s="71" t="s">
        <v>461</v>
      </c>
      <c r="F161" s="74">
        <v>318.82</v>
      </c>
      <c r="H161" s="10">
        <f t="shared" si="2"/>
        <v>1</v>
      </c>
    </row>
    <row r="162" spans="1:8" x14ac:dyDescent="0.3">
      <c r="A162" s="71" t="s">
        <v>617</v>
      </c>
      <c r="B162" s="72">
        <v>38265</v>
      </c>
      <c r="C162" s="73">
        <v>38295</v>
      </c>
      <c r="D162" s="71" t="s">
        <v>647</v>
      </c>
      <c r="E162" s="71" t="s">
        <v>461</v>
      </c>
      <c r="F162" s="74">
        <v>979.59</v>
      </c>
      <c r="H162" s="10">
        <f t="shared" si="2"/>
        <v>1</v>
      </c>
    </row>
    <row r="163" spans="1:8" x14ac:dyDescent="0.3">
      <c r="A163" s="71" t="s">
        <v>509</v>
      </c>
      <c r="B163" s="72">
        <v>38266</v>
      </c>
      <c r="C163" s="73">
        <v>38081</v>
      </c>
      <c r="D163" s="71" t="s">
        <v>648</v>
      </c>
      <c r="E163" s="71" t="s">
        <v>461</v>
      </c>
      <c r="F163" s="74">
        <v>1189.1099999999999</v>
      </c>
      <c r="H163" s="10">
        <f t="shared" si="2"/>
        <v>5</v>
      </c>
    </row>
    <row r="164" spans="1:8" x14ac:dyDescent="0.3">
      <c r="A164" s="71" t="s">
        <v>509</v>
      </c>
      <c r="B164" s="72">
        <v>38266</v>
      </c>
      <c r="C164" s="73">
        <v>37990</v>
      </c>
      <c r="D164" s="71" t="s">
        <v>649</v>
      </c>
      <c r="E164" s="71" t="s">
        <v>461</v>
      </c>
      <c r="F164" s="74">
        <v>997.91</v>
      </c>
      <c r="H164" s="10">
        <f t="shared" si="2"/>
        <v>5</v>
      </c>
    </row>
    <row r="165" spans="1:8" x14ac:dyDescent="0.3">
      <c r="A165" s="71" t="s">
        <v>606</v>
      </c>
      <c r="B165" s="72">
        <v>38266</v>
      </c>
      <c r="C165" s="73">
        <v>38296</v>
      </c>
      <c r="D165" s="71" t="s">
        <v>650</v>
      </c>
      <c r="E165" s="71" t="s">
        <v>461</v>
      </c>
      <c r="F165" s="74">
        <v>503.26</v>
      </c>
      <c r="H165" s="10">
        <f t="shared" si="2"/>
        <v>1</v>
      </c>
    </row>
    <row r="166" spans="1:8" x14ac:dyDescent="0.3">
      <c r="A166" s="71" t="s">
        <v>606</v>
      </c>
      <c r="B166" s="72">
        <v>38266</v>
      </c>
      <c r="C166" s="73">
        <v>37990</v>
      </c>
      <c r="D166" s="71" t="s">
        <v>651</v>
      </c>
      <c r="E166" s="71" t="s">
        <v>461</v>
      </c>
      <c r="F166" s="74">
        <v>682.79</v>
      </c>
      <c r="H166" s="10">
        <f t="shared" si="2"/>
        <v>5</v>
      </c>
    </row>
    <row r="167" spans="1:8" x14ac:dyDescent="0.3">
      <c r="A167" s="71" t="s">
        <v>606</v>
      </c>
      <c r="B167" s="72">
        <v>38266</v>
      </c>
      <c r="C167" s="73">
        <v>38081</v>
      </c>
      <c r="D167" s="71" t="s">
        <v>652</v>
      </c>
      <c r="E167" s="71" t="s">
        <v>461</v>
      </c>
      <c r="F167" s="74">
        <v>924.87</v>
      </c>
      <c r="H167" s="10">
        <f t="shared" si="2"/>
        <v>5</v>
      </c>
    </row>
    <row r="168" spans="1:8" x14ac:dyDescent="0.3">
      <c r="A168" s="71" t="s">
        <v>572</v>
      </c>
      <c r="B168" s="72">
        <v>38266</v>
      </c>
      <c r="C168" s="73">
        <v>37990</v>
      </c>
      <c r="D168" s="71" t="s">
        <v>653</v>
      </c>
      <c r="E168" s="71" t="s">
        <v>461</v>
      </c>
      <c r="F168" s="74">
        <v>945.4</v>
      </c>
      <c r="H168" s="10">
        <f t="shared" si="2"/>
        <v>5</v>
      </c>
    </row>
    <row r="169" spans="1:8" x14ac:dyDescent="0.3">
      <c r="A169" s="71" t="s">
        <v>511</v>
      </c>
      <c r="B169" s="72">
        <v>38266</v>
      </c>
      <c r="C169" s="73">
        <v>38296</v>
      </c>
      <c r="D169" s="71" t="s">
        <v>654</v>
      </c>
      <c r="E169" s="71" t="s">
        <v>461</v>
      </c>
      <c r="F169" s="74">
        <v>316.16000000000003</v>
      </c>
      <c r="H169" s="10">
        <f t="shared" si="2"/>
        <v>1</v>
      </c>
    </row>
    <row r="170" spans="1:8" x14ac:dyDescent="0.3">
      <c r="A170" s="71" t="s">
        <v>463</v>
      </c>
      <c r="B170" s="72">
        <v>38266</v>
      </c>
      <c r="C170" s="73">
        <v>37990</v>
      </c>
      <c r="D170" s="71" t="s">
        <v>655</v>
      </c>
      <c r="E170" s="71" t="s">
        <v>461</v>
      </c>
      <c r="F170" s="74">
        <v>1102.97</v>
      </c>
      <c r="H170" s="10">
        <f t="shared" si="2"/>
        <v>5</v>
      </c>
    </row>
    <row r="171" spans="1:8" x14ac:dyDescent="0.3">
      <c r="A171" s="71" t="s">
        <v>463</v>
      </c>
      <c r="B171" s="72">
        <v>38266</v>
      </c>
      <c r="C171" s="73">
        <v>38081</v>
      </c>
      <c r="D171" s="71" t="s">
        <v>656</v>
      </c>
      <c r="E171" s="71" t="s">
        <v>461</v>
      </c>
      <c r="F171" s="74">
        <v>1783.67</v>
      </c>
      <c r="H171" s="10">
        <f t="shared" si="2"/>
        <v>5</v>
      </c>
    </row>
    <row r="172" spans="1:8" x14ac:dyDescent="0.3">
      <c r="A172" s="71" t="s">
        <v>463</v>
      </c>
      <c r="B172" s="72">
        <v>38266</v>
      </c>
      <c r="C172" s="73">
        <v>37990</v>
      </c>
      <c r="D172" s="71" t="s">
        <v>657</v>
      </c>
      <c r="E172" s="71" t="s">
        <v>461</v>
      </c>
      <c r="F172" s="74">
        <v>1260.52</v>
      </c>
      <c r="H172" s="10">
        <f t="shared" si="2"/>
        <v>5</v>
      </c>
    </row>
    <row r="173" spans="1:8" x14ac:dyDescent="0.3">
      <c r="A173" s="71" t="s">
        <v>463</v>
      </c>
      <c r="B173" s="72">
        <v>38266</v>
      </c>
      <c r="C173" s="73">
        <v>38296</v>
      </c>
      <c r="D173" s="71" t="s">
        <v>658</v>
      </c>
      <c r="E173" s="71" t="s">
        <v>461</v>
      </c>
      <c r="F173" s="74">
        <v>1959.28</v>
      </c>
      <c r="H173" s="10">
        <f t="shared" si="2"/>
        <v>1</v>
      </c>
    </row>
    <row r="174" spans="1:8" x14ac:dyDescent="0.3">
      <c r="A174" s="71" t="s">
        <v>463</v>
      </c>
      <c r="B174" s="72">
        <v>38266</v>
      </c>
      <c r="C174" s="73">
        <v>38296</v>
      </c>
      <c r="D174" s="71" t="s">
        <v>659</v>
      </c>
      <c r="E174" s="71" t="s">
        <v>461</v>
      </c>
      <c r="F174" s="74">
        <v>10.9</v>
      </c>
      <c r="H174" s="10">
        <f t="shared" si="2"/>
        <v>1</v>
      </c>
    </row>
    <row r="175" spans="1:8" x14ac:dyDescent="0.3">
      <c r="A175" s="71" t="s">
        <v>498</v>
      </c>
      <c r="B175" s="72">
        <v>38266</v>
      </c>
      <c r="C175" s="73">
        <v>37990</v>
      </c>
      <c r="D175" s="71" t="s">
        <v>660</v>
      </c>
      <c r="E175" s="71" t="s">
        <v>461</v>
      </c>
      <c r="F175" s="74">
        <v>892.87</v>
      </c>
      <c r="H175" s="10">
        <f t="shared" si="2"/>
        <v>5</v>
      </c>
    </row>
    <row r="176" spans="1:8" x14ac:dyDescent="0.3">
      <c r="A176" s="71" t="s">
        <v>498</v>
      </c>
      <c r="B176" s="72">
        <v>38266</v>
      </c>
      <c r="C176" s="73">
        <v>38081</v>
      </c>
      <c r="D176" s="71" t="s">
        <v>661</v>
      </c>
      <c r="E176" s="71" t="s">
        <v>461</v>
      </c>
      <c r="F176" s="74">
        <v>1255.17</v>
      </c>
      <c r="H176" s="10">
        <f t="shared" si="2"/>
        <v>5</v>
      </c>
    </row>
    <row r="177" spans="1:8" x14ac:dyDescent="0.3">
      <c r="A177" s="71" t="s">
        <v>509</v>
      </c>
      <c r="B177" s="72">
        <v>38267</v>
      </c>
      <c r="C177" s="73">
        <v>38082</v>
      </c>
      <c r="D177" s="71" t="s">
        <v>662</v>
      </c>
      <c r="E177" s="71" t="s">
        <v>461</v>
      </c>
      <c r="F177" s="74">
        <v>1189.1099999999999</v>
      </c>
      <c r="H177" s="10">
        <f t="shared" si="2"/>
        <v>5</v>
      </c>
    </row>
    <row r="178" spans="1:8" x14ac:dyDescent="0.3">
      <c r="A178" s="71" t="s">
        <v>509</v>
      </c>
      <c r="B178" s="72">
        <v>38267</v>
      </c>
      <c r="C178" s="73">
        <v>37991</v>
      </c>
      <c r="D178" s="71" t="s">
        <v>663</v>
      </c>
      <c r="E178" s="71" t="s">
        <v>461</v>
      </c>
      <c r="F178" s="74">
        <v>1431.74</v>
      </c>
      <c r="H178" s="10">
        <f t="shared" si="2"/>
        <v>5</v>
      </c>
    </row>
    <row r="179" spans="1:8" x14ac:dyDescent="0.3">
      <c r="A179" s="71" t="s">
        <v>471</v>
      </c>
      <c r="B179" s="72">
        <v>38268</v>
      </c>
      <c r="C179" s="73">
        <v>38298</v>
      </c>
      <c r="D179" s="71" t="s">
        <v>664</v>
      </c>
      <c r="E179" s="71" t="s">
        <v>459</v>
      </c>
      <c r="F179" s="74">
        <v>-4.6399999999999997</v>
      </c>
      <c r="H179" s="10">
        <f t="shared" si="2"/>
        <v>1</v>
      </c>
    </row>
    <row r="180" spans="1:8" x14ac:dyDescent="0.3">
      <c r="A180" s="71" t="s">
        <v>617</v>
      </c>
      <c r="B180" s="72">
        <v>38267</v>
      </c>
      <c r="C180" s="73">
        <v>38297</v>
      </c>
      <c r="D180" s="71" t="s">
        <v>665</v>
      </c>
      <c r="E180" s="71" t="s">
        <v>461</v>
      </c>
      <c r="F180" s="74">
        <v>1479.17</v>
      </c>
      <c r="H180" s="10">
        <f t="shared" si="2"/>
        <v>1</v>
      </c>
    </row>
    <row r="181" spans="1:8" x14ac:dyDescent="0.3">
      <c r="A181" s="71" t="s">
        <v>617</v>
      </c>
      <c r="B181" s="72">
        <v>38267</v>
      </c>
      <c r="C181" s="73">
        <v>38297</v>
      </c>
      <c r="D181" s="71" t="s">
        <v>666</v>
      </c>
      <c r="E181" s="71" t="s">
        <v>461</v>
      </c>
      <c r="F181" s="74">
        <v>1189.1099999999999</v>
      </c>
      <c r="H181" s="10">
        <f t="shared" si="2"/>
        <v>1</v>
      </c>
    </row>
    <row r="182" spans="1:8" x14ac:dyDescent="0.3">
      <c r="A182" s="71" t="s">
        <v>617</v>
      </c>
      <c r="B182" s="72">
        <v>38268</v>
      </c>
      <c r="C182" s="73">
        <v>38298</v>
      </c>
      <c r="D182" s="71" t="s">
        <v>667</v>
      </c>
      <c r="E182" s="71" t="s">
        <v>461</v>
      </c>
      <c r="F182" s="74">
        <v>755.27</v>
      </c>
      <c r="H182" s="10">
        <f t="shared" si="2"/>
        <v>1</v>
      </c>
    </row>
    <row r="183" spans="1:8" x14ac:dyDescent="0.3">
      <c r="A183" s="71" t="s">
        <v>617</v>
      </c>
      <c r="B183" s="72">
        <v>38268</v>
      </c>
      <c r="C183" s="73">
        <v>38298</v>
      </c>
      <c r="D183" s="71" t="s">
        <v>668</v>
      </c>
      <c r="E183" s="71" t="s">
        <v>461</v>
      </c>
      <c r="F183" s="74">
        <v>1189.1099999999999</v>
      </c>
      <c r="H183" s="10">
        <f t="shared" si="2"/>
        <v>1</v>
      </c>
    </row>
    <row r="184" spans="1:8" x14ac:dyDescent="0.3">
      <c r="A184" s="71" t="s">
        <v>572</v>
      </c>
      <c r="B184" s="72">
        <v>38268</v>
      </c>
      <c r="C184" s="73">
        <v>37992</v>
      </c>
      <c r="D184" s="71" t="s">
        <v>669</v>
      </c>
      <c r="E184" s="71" t="s">
        <v>461</v>
      </c>
      <c r="F184" s="74">
        <v>574.95000000000005</v>
      </c>
      <c r="H184" s="10">
        <f t="shared" si="2"/>
        <v>5</v>
      </c>
    </row>
    <row r="185" spans="1:8" x14ac:dyDescent="0.3">
      <c r="A185" s="71" t="s">
        <v>463</v>
      </c>
      <c r="B185" s="72">
        <v>38268</v>
      </c>
      <c r="C185" s="73">
        <v>38298</v>
      </c>
      <c r="D185" s="71" t="s">
        <v>670</v>
      </c>
      <c r="E185" s="71" t="s">
        <v>461</v>
      </c>
      <c r="F185" s="74">
        <v>628.44000000000005</v>
      </c>
      <c r="H185" s="10">
        <f t="shared" si="2"/>
        <v>1</v>
      </c>
    </row>
    <row r="186" spans="1:8" x14ac:dyDescent="0.3">
      <c r="A186" s="71" t="s">
        <v>463</v>
      </c>
      <c r="B186" s="72">
        <v>38268</v>
      </c>
      <c r="C186" s="73">
        <v>38298</v>
      </c>
      <c r="D186" s="71" t="s">
        <v>671</v>
      </c>
      <c r="E186" s="71" t="s">
        <v>461</v>
      </c>
      <c r="F186" s="74">
        <v>1897.33</v>
      </c>
      <c r="H186" s="10">
        <f t="shared" si="2"/>
        <v>1</v>
      </c>
    </row>
    <row r="187" spans="1:8" x14ac:dyDescent="0.3">
      <c r="A187" s="71" t="s">
        <v>463</v>
      </c>
      <c r="B187" s="72">
        <v>38268</v>
      </c>
      <c r="C187" s="73">
        <v>38298</v>
      </c>
      <c r="D187" s="71" t="s">
        <v>672</v>
      </c>
      <c r="E187" s="71" t="s">
        <v>461</v>
      </c>
      <c r="F187" s="74">
        <v>332.01</v>
      </c>
      <c r="H187" s="10">
        <f t="shared" si="2"/>
        <v>1</v>
      </c>
    </row>
    <row r="188" spans="1:8" x14ac:dyDescent="0.3">
      <c r="A188" s="71" t="s">
        <v>509</v>
      </c>
      <c r="B188" s="72">
        <v>38268</v>
      </c>
      <c r="C188" s="73">
        <v>37992</v>
      </c>
      <c r="D188" s="71" t="s">
        <v>673</v>
      </c>
      <c r="E188" s="71" t="s">
        <v>461</v>
      </c>
      <c r="F188" s="74">
        <v>3030.71</v>
      </c>
      <c r="H188" s="10">
        <f t="shared" si="2"/>
        <v>5</v>
      </c>
    </row>
    <row r="189" spans="1:8" x14ac:dyDescent="0.3">
      <c r="A189" s="71" t="s">
        <v>617</v>
      </c>
      <c r="B189" s="72">
        <v>38269</v>
      </c>
      <c r="C189" s="73">
        <v>38084</v>
      </c>
      <c r="D189" s="71" t="s">
        <v>674</v>
      </c>
      <c r="E189" s="71" t="s">
        <v>461</v>
      </c>
      <c r="F189" s="74">
        <v>1453.36</v>
      </c>
      <c r="H189" s="10">
        <f t="shared" si="2"/>
        <v>5</v>
      </c>
    </row>
    <row r="190" spans="1:8" x14ac:dyDescent="0.3">
      <c r="A190" s="71" t="s">
        <v>617</v>
      </c>
      <c r="B190" s="72">
        <v>38267</v>
      </c>
      <c r="C190" s="73">
        <v>38297</v>
      </c>
      <c r="D190" s="71" t="s">
        <v>675</v>
      </c>
      <c r="E190" s="71" t="s">
        <v>461</v>
      </c>
      <c r="F190" s="74">
        <v>55.02</v>
      </c>
      <c r="H190" s="10">
        <f t="shared" si="2"/>
        <v>1</v>
      </c>
    </row>
    <row r="191" spans="1:8" x14ac:dyDescent="0.3">
      <c r="A191" s="71" t="s">
        <v>617</v>
      </c>
      <c r="B191" s="72">
        <v>38269</v>
      </c>
      <c r="C191" s="73">
        <v>38299</v>
      </c>
      <c r="D191" s="71" t="s">
        <v>676</v>
      </c>
      <c r="E191" s="71" t="s">
        <v>461</v>
      </c>
      <c r="F191" s="74">
        <v>458.56</v>
      </c>
      <c r="H191" s="10">
        <f t="shared" si="2"/>
        <v>1</v>
      </c>
    </row>
    <row r="192" spans="1:8" x14ac:dyDescent="0.3">
      <c r="A192" s="71" t="s">
        <v>509</v>
      </c>
      <c r="B192" s="72">
        <v>38269</v>
      </c>
      <c r="C192" s="73">
        <v>38084</v>
      </c>
      <c r="D192" s="71" t="s">
        <v>677</v>
      </c>
      <c r="E192" s="71" t="s">
        <v>461</v>
      </c>
      <c r="F192" s="74">
        <v>1189.1099999999999</v>
      </c>
      <c r="H192" s="10">
        <f t="shared" si="2"/>
        <v>5</v>
      </c>
    </row>
    <row r="193" spans="1:8" x14ac:dyDescent="0.3">
      <c r="A193" s="71" t="s">
        <v>463</v>
      </c>
      <c r="B193" s="72">
        <v>38269</v>
      </c>
      <c r="C193" s="73">
        <v>38299</v>
      </c>
      <c r="D193" s="71" t="s">
        <v>678</v>
      </c>
      <c r="E193" s="71" t="s">
        <v>461</v>
      </c>
      <c r="F193" s="74">
        <v>250.7</v>
      </c>
      <c r="H193" s="10">
        <f t="shared" si="2"/>
        <v>1</v>
      </c>
    </row>
    <row r="194" spans="1:8" x14ac:dyDescent="0.3">
      <c r="A194" s="71" t="s">
        <v>617</v>
      </c>
      <c r="B194" s="72">
        <v>38274</v>
      </c>
      <c r="C194" s="73">
        <v>38304</v>
      </c>
      <c r="D194" s="71" t="s">
        <v>679</v>
      </c>
      <c r="E194" s="71" t="s">
        <v>461</v>
      </c>
      <c r="F194" s="74">
        <v>1176.8499999999999</v>
      </c>
      <c r="H194" s="10">
        <f t="shared" si="2"/>
        <v>1</v>
      </c>
    </row>
    <row r="195" spans="1:8" x14ac:dyDescent="0.3">
      <c r="A195" s="71" t="s">
        <v>617</v>
      </c>
      <c r="B195" s="72">
        <v>38274</v>
      </c>
      <c r="C195" s="73">
        <v>38304</v>
      </c>
      <c r="D195" s="71" t="s">
        <v>680</v>
      </c>
      <c r="E195" s="71" t="s">
        <v>461</v>
      </c>
      <c r="F195" s="74">
        <v>1189.1099999999999</v>
      </c>
      <c r="H195" s="10">
        <f t="shared" ref="H195:H200" si="3">IF($I$2-C195&lt;=15,1,IF($I$2-C195&lt;=30,2,IF($I$2-C195&lt;=45,3,IF($I$2-C195&lt;60,4,IF($I$2-C195&gt;=60,5)))))</f>
        <v>1</v>
      </c>
    </row>
    <row r="196" spans="1:8" x14ac:dyDescent="0.3">
      <c r="A196" s="71" t="s">
        <v>463</v>
      </c>
      <c r="B196" s="72">
        <v>38274</v>
      </c>
      <c r="C196" s="73">
        <v>38304</v>
      </c>
      <c r="D196" s="71" t="s">
        <v>681</v>
      </c>
      <c r="E196" s="71" t="s">
        <v>461</v>
      </c>
      <c r="F196" s="74">
        <v>47.34</v>
      </c>
      <c r="H196" s="10">
        <f t="shared" si="3"/>
        <v>1</v>
      </c>
    </row>
    <row r="197" spans="1:8" x14ac:dyDescent="0.3">
      <c r="A197" s="71" t="s">
        <v>682</v>
      </c>
      <c r="B197" s="72">
        <v>38274</v>
      </c>
      <c r="C197" s="73">
        <v>37998</v>
      </c>
      <c r="D197" s="71" t="s">
        <v>683</v>
      </c>
      <c r="E197" s="71" t="s">
        <v>461</v>
      </c>
      <c r="F197" s="74">
        <v>580.87</v>
      </c>
      <c r="H197" s="10">
        <f t="shared" si="3"/>
        <v>5</v>
      </c>
    </row>
    <row r="198" spans="1:8" x14ac:dyDescent="0.3">
      <c r="A198" s="71" t="s">
        <v>505</v>
      </c>
      <c r="B198" s="72">
        <v>38274</v>
      </c>
      <c r="C198" s="73">
        <v>38089</v>
      </c>
      <c r="D198" s="71" t="s">
        <v>684</v>
      </c>
      <c r="E198" s="71" t="s">
        <v>461</v>
      </c>
      <c r="F198" s="74">
        <v>2047.92</v>
      </c>
      <c r="H198" s="10">
        <f t="shared" si="3"/>
        <v>5</v>
      </c>
    </row>
    <row r="199" spans="1:8" x14ac:dyDescent="0.3">
      <c r="A199" s="71" t="s">
        <v>505</v>
      </c>
      <c r="B199" s="72">
        <v>38274</v>
      </c>
      <c r="C199" s="73">
        <v>37998</v>
      </c>
      <c r="D199" s="71" t="s">
        <v>685</v>
      </c>
      <c r="E199" s="71" t="s">
        <v>461</v>
      </c>
      <c r="F199" s="74">
        <v>840.36</v>
      </c>
      <c r="H199" s="10">
        <f t="shared" si="3"/>
        <v>5</v>
      </c>
    </row>
    <row r="200" spans="1:8" x14ac:dyDescent="0.3">
      <c r="A200" s="71" t="s">
        <v>466</v>
      </c>
      <c r="B200" s="72">
        <v>38274</v>
      </c>
      <c r="C200" s="73">
        <v>38304</v>
      </c>
      <c r="D200" s="71" t="s">
        <v>686</v>
      </c>
      <c r="E200" s="71" t="s">
        <v>461</v>
      </c>
      <c r="F200" s="74">
        <v>1156.6400000000001</v>
      </c>
      <c r="H200" s="10">
        <f t="shared" si="3"/>
        <v>1</v>
      </c>
    </row>
  </sheetData>
  <mergeCells count="2">
    <mergeCell ref="K1:L1"/>
    <mergeCell ref="K2:L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83B00-F7E6-42DF-A6C9-05E435B4BCC9}">
  <dimension ref="A1:H762"/>
  <sheetViews>
    <sheetView workbookViewId="0">
      <selection activeCell="P63" sqref="P63"/>
    </sheetView>
  </sheetViews>
  <sheetFormatPr defaultRowHeight="14.4" outlineLevelRow="2" x14ac:dyDescent="0.3"/>
  <cols>
    <col min="1" max="1" width="9" bestFit="1" customWidth="1"/>
    <col min="3" max="3" width="9" bestFit="1" customWidth="1"/>
    <col min="4" max="4" width="10.5546875" bestFit="1" customWidth="1"/>
    <col min="5" max="7" width="9" bestFit="1" customWidth="1"/>
  </cols>
  <sheetData>
    <row r="1" spans="1:8" x14ac:dyDescent="0.3">
      <c r="A1" s="24" t="s">
        <v>216</v>
      </c>
      <c r="B1" s="21" t="s">
        <v>209</v>
      </c>
      <c r="C1" s="21" t="s">
        <v>210</v>
      </c>
      <c r="D1" s="22" t="s">
        <v>211</v>
      </c>
      <c r="E1" s="23" t="s">
        <v>212</v>
      </c>
      <c r="F1" s="23" t="s">
        <v>213</v>
      </c>
      <c r="G1" s="23" t="s">
        <v>214</v>
      </c>
      <c r="H1" s="24" t="s">
        <v>215</v>
      </c>
    </row>
    <row r="2" spans="1:8" hidden="1" outlineLevel="2" x14ac:dyDescent="0.3">
      <c r="A2" s="18">
        <v>1</v>
      </c>
      <c r="B2" s="15" t="s">
        <v>234</v>
      </c>
      <c r="C2" s="15">
        <v>65801</v>
      </c>
      <c r="D2" s="16">
        <v>43404</v>
      </c>
      <c r="E2" s="17">
        <v>3620.83</v>
      </c>
      <c r="F2" s="17">
        <v>724.17</v>
      </c>
      <c r="G2" s="17">
        <v>2896.66</v>
      </c>
      <c r="H2" s="15" t="s">
        <v>218</v>
      </c>
    </row>
    <row r="3" spans="1:8" hidden="1" outlineLevel="2" x14ac:dyDescent="0.3">
      <c r="A3" s="18">
        <v>1</v>
      </c>
      <c r="B3" s="15" t="s">
        <v>240</v>
      </c>
      <c r="C3" s="15">
        <v>65807</v>
      </c>
      <c r="D3" s="16">
        <v>43404</v>
      </c>
      <c r="E3" s="17">
        <v>3433.33</v>
      </c>
      <c r="F3" s="17">
        <v>858.33</v>
      </c>
      <c r="G3" s="17">
        <v>2575</v>
      </c>
      <c r="H3" s="15" t="s">
        <v>218</v>
      </c>
    </row>
    <row r="4" spans="1:8" hidden="1" outlineLevel="2" x14ac:dyDescent="0.3">
      <c r="A4" s="18">
        <v>1</v>
      </c>
      <c r="B4" s="15" t="s">
        <v>266</v>
      </c>
      <c r="C4" s="15">
        <v>65833</v>
      </c>
      <c r="D4" s="16">
        <v>43404</v>
      </c>
      <c r="E4" s="17">
        <v>12018.75</v>
      </c>
      <c r="F4" s="17">
        <v>4326.75</v>
      </c>
      <c r="G4" s="17">
        <v>7692</v>
      </c>
      <c r="H4" s="15" t="s">
        <v>218</v>
      </c>
    </row>
    <row r="5" spans="1:8" hidden="1" outlineLevel="2" x14ac:dyDescent="0.3">
      <c r="A5" s="18">
        <v>1</v>
      </c>
      <c r="B5" s="15" t="s">
        <v>274</v>
      </c>
      <c r="C5" s="15">
        <v>65841</v>
      </c>
      <c r="D5" s="16">
        <v>43404</v>
      </c>
      <c r="E5" s="17">
        <v>11883.75</v>
      </c>
      <c r="F5" s="17">
        <v>4159.3100000000004</v>
      </c>
      <c r="G5" s="17">
        <v>7724.44</v>
      </c>
      <c r="H5" s="15" t="s">
        <v>218</v>
      </c>
    </row>
    <row r="6" spans="1:8" hidden="1" outlineLevel="2" x14ac:dyDescent="0.3">
      <c r="A6" s="18">
        <v>1</v>
      </c>
      <c r="B6" s="15" t="s">
        <v>290</v>
      </c>
      <c r="C6" s="15">
        <v>65857</v>
      </c>
      <c r="D6" s="16">
        <v>43404</v>
      </c>
      <c r="E6" s="17">
        <v>11260</v>
      </c>
      <c r="F6" s="17">
        <v>3715.8</v>
      </c>
      <c r="G6" s="17">
        <v>7544.2</v>
      </c>
      <c r="H6" s="15" t="s">
        <v>218</v>
      </c>
    </row>
    <row r="7" spans="1:8" hidden="1" outlineLevel="2" x14ac:dyDescent="0.3">
      <c r="A7" s="18">
        <v>1</v>
      </c>
      <c r="B7" s="15" t="s">
        <v>291</v>
      </c>
      <c r="C7" s="15">
        <v>65858</v>
      </c>
      <c r="D7" s="16">
        <v>43404</v>
      </c>
      <c r="E7" s="17">
        <v>11118.75</v>
      </c>
      <c r="F7" s="17">
        <v>4113.9399999999996</v>
      </c>
      <c r="G7" s="17">
        <v>7004.81</v>
      </c>
      <c r="H7" s="15" t="s">
        <v>218</v>
      </c>
    </row>
    <row r="8" spans="1:8" hidden="1" outlineLevel="2" x14ac:dyDescent="0.3">
      <c r="A8" s="18">
        <v>1</v>
      </c>
      <c r="B8" s="15" t="s">
        <v>305</v>
      </c>
      <c r="C8" s="15">
        <v>65872</v>
      </c>
      <c r="D8" s="16">
        <v>43404</v>
      </c>
      <c r="E8" s="17">
        <v>18083.330000000002</v>
      </c>
      <c r="F8" s="17">
        <v>5786.67</v>
      </c>
      <c r="G8" s="17">
        <v>12296.660000000002</v>
      </c>
      <c r="H8" s="15" t="s">
        <v>218</v>
      </c>
    </row>
    <row r="9" spans="1:8" hidden="1" outlineLevel="2" x14ac:dyDescent="0.3">
      <c r="A9" s="18">
        <v>1</v>
      </c>
      <c r="B9" s="15" t="s">
        <v>328</v>
      </c>
      <c r="C9" s="15">
        <v>65895</v>
      </c>
      <c r="D9" s="16">
        <v>43404</v>
      </c>
      <c r="E9" s="17">
        <v>6058.33</v>
      </c>
      <c r="F9" s="17">
        <v>1817.5</v>
      </c>
      <c r="G9" s="17">
        <v>4240.83</v>
      </c>
      <c r="H9" s="15" t="s">
        <v>218</v>
      </c>
    </row>
    <row r="10" spans="1:8" hidden="1" outlineLevel="2" x14ac:dyDescent="0.3">
      <c r="A10" s="18">
        <v>1</v>
      </c>
      <c r="B10" s="15" t="s">
        <v>333</v>
      </c>
      <c r="C10" s="15">
        <v>65900</v>
      </c>
      <c r="D10" s="16">
        <v>43404</v>
      </c>
      <c r="E10" s="17">
        <v>6245.83</v>
      </c>
      <c r="F10" s="17">
        <v>1748.83</v>
      </c>
      <c r="G10" s="17">
        <v>4497</v>
      </c>
      <c r="H10" s="15" t="s">
        <v>218</v>
      </c>
    </row>
    <row r="11" spans="1:8" hidden="1" outlineLevel="2" x14ac:dyDescent="0.3">
      <c r="A11" s="18">
        <v>1</v>
      </c>
      <c r="B11" s="15" t="s">
        <v>392</v>
      </c>
      <c r="C11" s="15">
        <v>65959</v>
      </c>
      <c r="D11" s="16">
        <v>43404</v>
      </c>
      <c r="E11" s="17">
        <v>3995.83</v>
      </c>
      <c r="F11" s="17">
        <v>839.13</v>
      </c>
      <c r="G11" s="17">
        <v>3156.7</v>
      </c>
      <c r="H11" s="15" t="s">
        <v>218</v>
      </c>
    </row>
    <row r="12" spans="1:8" hidden="1" outlineLevel="2" x14ac:dyDescent="0.3">
      <c r="A12" s="18">
        <v>1</v>
      </c>
      <c r="B12" s="15" t="s">
        <v>395</v>
      </c>
      <c r="C12" s="15">
        <v>65962</v>
      </c>
      <c r="D12" s="16">
        <v>43404</v>
      </c>
      <c r="E12" s="17">
        <v>5870.83</v>
      </c>
      <c r="F12" s="17">
        <v>1643.83</v>
      </c>
      <c r="G12" s="17">
        <v>4227</v>
      </c>
      <c r="H12" s="15" t="s">
        <v>218</v>
      </c>
    </row>
    <row r="13" spans="1:8" hidden="1" outlineLevel="2" x14ac:dyDescent="0.3">
      <c r="A13" s="18">
        <v>1</v>
      </c>
      <c r="B13" s="15" t="s">
        <v>403</v>
      </c>
      <c r="C13" s="15">
        <v>65970</v>
      </c>
      <c r="D13" s="16">
        <v>43404</v>
      </c>
      <c r="E13" s="17">
        <v>6433.33</v>
      </c>
      <c r="F13" s="17">
        <v>1737</v>
      </c>
      <c r="G13" s="17">
        <v>4696.33</v>
      </c>
      <c r="H13" s="15" t="s">
        <v>218</v>
      </c>
    </row>
    <row r="14" spans="1:8" hidden="1" outlineLevel="2" x14ac:dyDescent="0.3">
      <c r="A14" s="18">
        <v>1</v>
      </c>
      <c r="B14" s="15" t="s">
        <v>234</v>
      </c>
      <c r="C14" s="15">
        <v>65997</v>
      </c>
      <c r="D14" s="16">
        <v>43434</v>
      </c>
      <c r="E14" s="17">
        <v>3620.83</v>
      </c>
      <c r="F14" s="17">
        <v>724.17</v>
      </c>
      <c r="G14" s="17">
        <v>2896.66</v>
      </c>
      <c r="H14" s="15" t="s">
        <v>218</v>
      </c>
    </row>
    <row r="15" spans="1:8" hidden="1" outlineLevel="2" x14ac:dyDescent="0.3">
      <c r="A15" s="18">
        <v>1</v>
      </c>
      <c r="B15" s="15" t="s">
        <v>240</v>
      </c>
      <c r="C15" s="15">
        <v>67003</v>
      </c>
      <c r="D15" s="16">
        <v>43434</v>
      </c>
      <c r="E15" s="17">
        <v>3433.33</v>
      </c>
      <c r="F15" s="17">
        <v>858.33</v>
      </c>
      <c r="G15" s="17">
        <v>2575</v>
      </c>
      <c r="H15" s="15" t="s">
        <v>218</v>
      </c>
    </row>
    <row r="16" spans="1:8" hidden="1" outlineLevel="2" x14ac:dyDescent="0.3">
      <c r="A16" s="18">
        <v>1</v>
      </c>
      <c r="B16" s="15" t="s">
        <v>266</v>
      </c>
      <c r="C16" s="15">
        <v>67030</v>
      </c>
      <c r="D16" s="16">
        <v>43434</v>
      </c>
      <c r="E16" s="17">
        <v>12018.75</v>
      </c>
      <c r="F16" s="17">
        <v>4326.75</v>
      </c>
      <c r="G16" s="17">
        <v>7692</v>
      </c>
      <c r="H16" s="15" t="s">
        <v>218</v>
      </c>
    </row>
    <row r="17" spans="1:8" hidden="1" outlineLevel="2" x14ac:dyDescent="0.3">
      <c r="A17" s="18">
        <v>1</v>
      </c>
      <c r="B17" s="15" t="s">
        <v>274</v>
      </c>
      <c r="C17" s="15">
        <v>67038</v>
      </c>
      <c r="D17" s="16">
        <v>43434</v>
      </c>
      <c r="E17" s="17">
        <v>11883.75</v>
      </c>
      <c r="F17" s="17">
        <v>4159.3100000000004</v>
      </c>
      <c r="G17" s="17">
        <v>7724.44</v>
      </c>
      <c r="H17" s="15" t="s">
        <v>218</v>
      </c>
    </row>
    <row r="18" spans="1:8" hidden="1" outlineLevel="2" x14ac:dyDescent="0.3">
      <c r="A18" s="18">
        <v>1</v>
      </c>
      <c r="B18" s="15" t="s">
        <v>290</v>
      </c>
      <c r="C18" s="15">
        <v>67055</v>
      </c>
      <c r="D18" s="16">
        <v>43434</v>
      </c>
      <c r="E18" s="17">
        <v>11260</v>
      </c>
      <c r="F18" s="17">
        <v>3715.8</v>
      </c>
      <c r="G18" s="17">
        <v>7544.2</v>
      </c>
      <c r="H18" s="15" t="s">
        <v>218</v>
      </c>
    </row>
    <row r="19" spans="1:8" hidden="1" outlineLevel="2" x14ac:dyDescent="0.3">
      <c r="A19" s="18">
        <v>1</v>
      </c>
      <c r="B19" s="15" t="s">
        <v>291</v>
      </c>
      <c r="C19" s="15">
        <v>67056</v>
      </c>
      <c r="D19" s="16">
        <v>43434</v>
      </c>
      <c r="E19" s="17">
        <v>11118.75</v>
      </c>
      <c r="F19" s="17">
        <v>4113.9399999999996</v>
      </c>
      <c r="G19" s="17">
        <v>7004.81</v>
      </c>
      <c r="H19" s="15" t="s">
        <v>218</v>
      </c>
    </row>
    <row r="20" spans="1:8" hidden="1" outlineLevel="2" x14ac:dyDescent="0.3">
      <c r="A20" s="18">
        <v>1</v>
      </c>
      <c r="B20" s="15" t="s">
        <v>305</v>
      </c>
      <c r="C20" s="15">
        <v>67070</v>
      </c>
      <c r="D20" s="16">
        <v>43434</v>
      </c>
      <c r="E20" s="17">
        <v>18083.330000000002</v>
      </c>
      <c r="F20" s="17">
        <v>5786.67</v>
      </c>
      <c r="G20" s="17">
        <v>12296.660000000002</v>
      </c>
      <c r="H20" s="15" t="s">
        <v>218</v>
      </c>
    </row>
    <row r="21" spans="1:8" hidden="1" outlineLevel="2" x14ac:dyDescent="0.3">
      <c r="A21" s="18">
        <v>1</v>
      </c>
      <c r="B21" s="15" t="s">
        <v>328</v>
      </c>
      <c r="C21" s="15">
        <v>67093</v>
      </c>
      <c r="D21" s="16">
        <v>43434</v>
      </c>
      <c r="E21" s="17">
        <v>6058.33</v>
      </c>
      <c r="F21" s="17">
        <v>1817.5</v>
      </c>
      <c r="G21" s="17">
        <v>4240.83</v>
      </c>
      <c r="H21" s="15" t="s">
        <v>218</v>
      </c>
    </row>
    <row r="22" spans="1:8" hidden="1" outlineLevel="2" x14ac:dyDescent="0.3">
      <c r="A22" s="18">
        <v>1</v>
      </c>
      <c r="B22" s="15" t="s">
        <v>333</v>
      </c>
      <c r="C22" s="15">
        <v>67098</v>
      </c>
      <c r="D22" s="16">
        <v>43434</v>
      </c>
      <c r="E22" s="17">
        <v>6245.83</v>
      </c>
      <c r="F22" s="17">
        <v>1748.83</v>
      </c>
      <c r="G22" s="17">
        <v>4497</v>
      </c>
      <c r="H22" s="15" t="s">
        <v>218</v>
      </c>
    </row>
    <row r="23" spans="1:8" hidden="1" outlineLevel="2" x14ac:dyDescent="0.3">
      <c r="A23" s="18">
        <v>1</v>
      </c>
      <c r="B23" s="15" t="s">
        <v>392</v>
      </c>
      <c r="C23" s="15">
        <v>67157</v>
      </c>
      <c r="D23" s="16">
        <v>43434</v>
      </c>
      <c r="E23" s="17">
        <v>3995.83</v>
      </c>
      <c r="F23" s="17">
        <v>839.13</v>
      </c>
      <c r="G23" s="17">
        <v>3156.7</v>
      </c>
      <c r="H23" s="15" t="s">
        <v>218</v>
      </c>
    </row>
    <row r="24" spans="1:8" hidden="1" outlineLevel="2" x14ac:dyDescent="0.3">
      <c r="A24" s="18">
        <v>1</v>
      </c>
      <c r="B24" s="15" t="s">
        <v>395</v>
      </c>
      <c r="C24" s="15">
        <v>67160</v>
      </c>
      <c r="D24" s="16">
        <v>43434</v>
      </c>
      <c r="E24" s="17">
        <v>5870.83</v>
      </c>
      <c r="F24" s="17">
        <v>1643.83</v>
      </c>
      <c r="G24" s="17">
        <v>4227</v>
      </c>
      <c r="H24" s="15" t="s">
        <v>218</v>
      </c>
    </row>
    <row r="25" spans="1:8" hidden="1" outlineLevel="2" x14ac:dyDescent="0.3">
      <c r="A25" s="18">
        <v>1</v>
      </c>
      <c r="B25" s="15" t="s">
        <v>403</v>
      </c>
      <c r="C25" s="15">
        <v>67168</v>
      </c>
      <c r="D25" s="16">
        <v>43434</v>
      </c>
      <c r="E25" s="17">
        <v>6433.33</v>
      </c>
      <c r="F25" s="17">
        <v>1737</v>
      </c>
      <c r="G25" s="17">
        <v>4696.33</v>
      </c>
      <c r="H25" s="15" t="s">
        <v>218</v>
      </c>
    </row>
    <row r="26" spans="1:8" hidden="1" outlineLevel="2" x14ac:dyDescent="0.3">
      <c r="A26" s="18">
        <v>1</v>
      </c>
      <c r="B26" s="15" t="s">
        <v>234</v>
      </c>
      <c r="C26" s="15">
        <v>67195</v>
      </c>
      <c r="D26" s="16">
        <v>43465</v>
      </c>
      <c r="E26" s="17">
        <v>3620.83</v>
      </c>
      <c r="F26" s="17">
        <v>724.17</v>
      </c>
      <c r="G26" s="17">
        <v>2896.66</v>
      </c>
      <c r="H26" s="15" t="s">
        <v>218</v>
      </c>
    </row>
    <row r="27" spans="1:8" hidden="1" outlineLevel="2" x14ac:dyDescent="0.3">
      <c r="A27" s="18">
        <v>1</v>
      </c>
      <c r="B27" s="15" t="s">
        <v>240</v>
      </c>
      <c r="C27" s="15">
        <v>67201</v>
      </c>
      <c r="D27" s="16">
        <v>43465</v>
      </c>
      <c r="E27" s="17">
        <v>3433.33</v>
      </c>
      <c r="F27" s="17">
        <v>858.33</v>
      </c>
      <c r="G27" s="17">
        <v>2575</v>
      </c>
      <c r="H27" s="15" t="s">
        <v>218</v>
      </c>
    </row>
    <row r="28" spans="1:8" hidden="1" outlineLevel="2" x14ac:dyDescent="0.3">
      <c r="A28" s="18">
        <v>1</v>
      </c>
      <c r="B28" s="15" t="s">
        <v>266</v>
      </c>
      <c r="C28" s="15">
        <v>67230</v>
      </c>
      <c r="D28" s="16">
        <v>43465</v>
      </c>
      <c r="E28" s="17">
        <v>12018.75</v>
      </c>
      <c r="F28" s="17">
        <v>4326.75</v>
      </c>
      <c r="G28" s="17">
        <v>7692</v>
      </c>
      <c r="H28" s="15" t="s">
        <v>218</v>
      </c>
    </row>
    <row r="29" spans="1:8" hidden="1" outlineLevel="2" x14ac:dyDescent="0.3">
      <c r="A29" s="18">
        <v>1</v>
      </c>
      <c r="B29" s="15" t="s">
        <v>274</v>
      </c>
      <c r="C29" s="15">
        <v>67238</v>
      </c>
      <c r="D29" s="16">
        <v>43465</v>
      </c>
      <c r="E29" s="17">
        <v>11883.75</v>
      </c>
      <c r="F29" s="17">
        <v>4159.3100000000004</v>
      </c>
      <c r="G29" s="17">
        <v>7724.44</v>
      </c>
      <c r="H29" s="15" t="s">
        <v>218</v>
      </c>
    </row>
    <row r="30" spans="1:8" hidden="1" outlineLevel="2" x14ac:dyDescent="0.3">
      <c r="A30" s="18">
        <v>1</v>
      </c>
      <c r="B30" s="15" t="s">
        <v>290</v>
      </c>
      <c r="C30" s="15">
        <v>67255</v>
      </c>
      <c r="D30" s="16">
        <v>43465</v>
      </c>
      <c r="E30" s="17">
        <v>11260</v>
      </c>
      <c r="F30" s="17">
        <v>3715.8</v>
      </c>
      <c r="G30" s="17">
        <v>7544.2</v>
      </c>
      <c r="H30" s="15" t="s">
        <v>218</v>
      </c>
    </row>
    <row r="31" spans="1:8" hidden="1" outlineLevel="2" x14ac:dyDescent="0.3">
      <c r="A31" s="18">
        <v>1</v>
      </c>
      <c r="B31" s="15" t="s">
        <v>291</v>
      </c>
      <c r="C31" s="15">
        <v>67256</v>
      </c>
      <c r="D31" s="16">
        <v>43465</v>
      </c>
      <c r="E31" s="17">
        <v>11118.75</v>
      </c>
      <c r="F31" s="17">
        <v>4113.9399999999996</v>
      </c>
      <c r="G31" s="17">
        <v>7004.81</v>
      </c>
      <c r="H31" s="15" t="s">
        <v>218</v>
      </c>
    </row>
    <row r="32" spans="1:8" hidden="1" outlineLevel="2" x14ac:dyDescent="0.3">
      <c r="A32" s="18">
        <v>1</v>
      </c>
      <c r="B32" s="15" t="s">
        <v>305</v>
      </c>
      <c r="C32" s="15">
        <v>67270</v>
      </c>
      <c r="D32" s="16">
        <v>43465</v>
      </c>
      <c r="E32" s="17">
        <v>18083.330000000002</v>
      </c>
      <c r="F32" s="17">
        <v>5786.67</v>
      </c>
      <c r="G32" s="17">
        <v>12296.660000000002</v>
      </c>
      <c r="H32" s="15" t="s">
        <v>218</v>
      </c>
    </row>
    <row r="33" spans="1:8" hidden="1" outlineLevel="2" x14ac:dyDescent="0.3">
      <c r="A33" s="18">
        <v>1</v>
      </c>
      <c r="B33" s="15" t="s">
        <v>328</v>
      </c>
      <c r="C33" s="15">
        <v>67293</v>
      </c>
      <c r="D33" s="16">
        <v>43465</v>
      </c>
      <c r="E33" s="17">
        <v>6058.33</v>
      </c>
      <c r="F33" s="17">
        <v>1817.5</v>
      </c>
      <c r="G33" s="17">
        <v>4240.83</v>
      </c>
      <c r="H33" s="15" t="s">
        <v>218</v>
      </c>
    </row>
    <row r="34" spans="1:8" hidden="1" outlineLevel="2" x14ac:dyDescent="0.3">
      <c r="A34" s="18">
        <v>1</v>
      </c>
      <c r="B34" s="15" t="s">
        <v>333</v>
      </c>
      <c r="C34" s="15">
        <v>67298</v>
      </c>
      <c r="D34" s="16">
        <v>43465</v>
      </c>
      <c r="E34" s="17">
        <v>6245.83</v>
      </c>
      <c r="F34" s="17">
        <v>1748.83</v>
      </c>
      <c r="G34" s="17">
        <v>4497</v>
      </c>
      <c r="H34" s="15" t="s">
        <v>218</v>
      </c>
    </row>
    <row r="35" spans="1:8" hidden="1" outlineLevel="2" x14ac:dyDescent="0.3">
      <c r="A35" s="18">
        <v>1</v>
      </c>
      <c r="B35" s="15" t="s">
        <v>392</v>
      </c>
      <c r="C35" s="15">
        <v>67357</v>
      </c>
      <c r="D35" s="16">
        <v>43465</v>
      </c>
      <c r="E35" s="17">
        <v>3995.83</v>
      </c>
      <c r="F35" s="17">
        <v>839.13</v>
      </c>
      <c r="G35" s="17">
        <v>3156.7</v>
      </c>
      <c r="H35" s="15" t="s">
        <v>218</v>
      </c>
    </row>
    <row r="36" spans="1:8" hidden="1" outlineLevel="2" x14ac:dyDescent="0.3">
      <c r="A36" s="18">
        <v>1</v>
      </c>
      <c r="B36" s="15" t="s">
        <v>395</v>
      </c>
      <c r="C36" s="15">
        <v>67360</v>
      </c>
      <c r="D36" s="16">
        <v>43465</v>
      </c>
      <c r="E36" s="17">
        <v>5870.83</v>
      </c>
      <c r="F36" s="17">
        <v>1643.83</v>
      </c>
      <c r="G36" s="17">
        <v>4227</v>
      </c>
      <c r="H36" s="15" t="s">
        <v>218</v>
      </c>
    </row>
    <row r="37" spans="1:8" hidden="1" outlineLevel="2" x14ac:dyDescent="0.3">
      <c r="A37" s="18">
        <v>1</v>
      </c>
      <c r="B37" s="15" t="s">
        <v>403</v>
      </c>
      <c r="C37" s="15">
        <v>67368</v>
      </c>
      <c r="D37" s="16">
        <v>43465</v>
      </c>
      <c r="E37" s="17">
        <v>6433.33</v>
      </c>
      <c r="F37" s="17">
        <v>1737</v>
      </c>
      <c r="G37" s="17">
        <v>4696.33</v>
      </c>
      <c r="H37" s="15" t="s">
        <v>218</v>
      </c>
    </row>
    <row r="38" spans="1:8" hidden="1" outlineLevel="2" x14ac:dyDescent="0.3">
      <c r="A38" s="18">
        <v>1</v>
      </c>
      <c r="B38" s="15" t="s">
        <v>234</v>
      </c>
      <c r="C38" s="15">
        <v>67391</v>
      </c>
      <c r="D38" s="16">
        <v>43465</v>
      </c>
      <c r="E38" s="17">
        <v>4345</v>
      </c>
      <c r="F38" s="17">
        <v>869</v>
      </c>
      <c r="G38" s="17">
        <v>3476</v>
      </c>
      <c r="H38" s="15" t="s">
        <v>418</v>
      </c>
    </row>
    <row r="39" spans="1:8" hidden="1" outlineLevel="2" x14ac:dyDescent="0.3">
      <c r="A39" s="18">
        <v>1</v>
      </c>
      <c r="B39" s="15" t="s">
        <v>240</v>
      </c>
      <c r="C39" s="15">
        <v>67396</v>
      </c>
      <c r="D39" s="16">
        <v>43465</v>
      </c>
      <c r="E39" s="17">
        <v>4120</v>
      </c>
      <c r="F39" s="17">
        <v>1030</v>
      </c>
      <c r="G39" s="17">
        <v>3090</v>
      </c>
      <c r="H39" s="15" t="s">
        <v>418</v>
      </c>
    </row>
    <row r="40" spans="1:8" hidden="1" outlineLevel="2" x14ac:dyDescent="0.3">
      <c r="A40" s="18">
        <v>1</v>
      </c>
      <c r="B40" s="15" t="s">
        <v>266</v>
      </c>
      <c r="C40" s="15">
        <v>67417</v>
      </c>
      <c r="D40" s="16">
        <v>43465</v>
      </c>
      <c r="E40" s="17">
        <v>36056.25</v>
      </c>
      <c r="F40" s="17">
        <v>12980.25</v>
      </c>
      <c r="G40" s="17">
        <v>23076</v>
      </c>
      <c r="H40" s="15" t="s">
        <v>418</v>
      </c>
    </row>
    <row r="41" spans="1:8" hidden="1" outlineLevel="2" x14ac:dyDescent="0.3">
      <c r="A41" s="18">
        <v>1</v>
      </c>
      <c r="B41" s="15" t="s">
        <v>274</v>
      </c>
      <c r="C41" s="15">
        <v>67425</v>
      </c>
      <c r="D41" s="16">
        <v>43465</v>
      </c>
      <c r="E41" s="17">
        <v>35651.25</v>
      </c>
      <c r="F41" s="17">
        <v>12477.94</v>
      </c>
      <c r="G41" s="17">
        <v>23173.309999999998</v>
      </c>
      <c r="H41" s="15" t="s">
        <v>418</v>
      </c>
    </row>
    <row r="42" spans="1:8" hidden="1" outlineLevel="2" x14ac:dyDescent="0.3">
      <c r="A42" s="18">
        <v>1</v>
      </c>
      <c r="B42" s="15" t="s">
        <v>290</v>
      </c>
      <c r="C42" s="15">
        <v>67436</v>
      </c>
      <c r="D42" s="16">
        <v>43465</v>
      </c>
      <c r="E42" s="17">
        <v>33780</v>
      </c>
      <c r="F42" s="17">
        <v>11147.4</v>
      </c>
      <c r="G42" s="17">
        <v>22632.6</v>
      </c>
      <c r="H42" s="15" t="s">
        <v>418</v>
      </c>
    </row>
    <row r="43" spans="1:8" hidden="1" outlineLevel="2" x14ac:dyDescent="0.3">
      <c r="A43" s="18">
        <v>1</v>
      </c>
      <c r="B43" s="15" t="s">
        <v>291</v>
      </c>
      <c r="C43" s="15">
        <v>67437</v>
      </c>
      <c r="D43" s="16">
        <v>43465</v>
      </c>
      <c r="E43" s="17">
        <v>33356.25</v>
      </c>
      <c r="F43" s="17">
        <v>12341.81</v>
      </c>
      <c r="G43" s="17">
        <v>21014.440000000002</v>
      </c>
      <c r="H43" s="15" t="s">
        <v>418</v>
      </c>
    </row>
    <row r="44" spans="1:8" hidden="1" outlineLevel="2" x14ac:dyDescent="0.3">
      <c r="A44" s="18">
        <v>1</v>
      </c>
      <c r="B44" s="15" t="s">
        <v>305</v>
      </c>
      <c r="C44" s="15">
        <v>67446</v>
      </c>
      <c r="D44" s="16">
        <v>43465</v>
      </c>
      <c r="E44" s="17">
        <v>86800</v>
      </c>
      <c r="F44" s="17">
        <v>27776</v>
      </c>
      <c r="G44" s="17">
        <v>59024</v>
      </c>
      <c r="H44" s="15" t="s">
        <v>418</v>
      </c>
    </row>
    <row r="45" spans="1:8" hidden="1" outlineLevel="2" x14ac:dyDescent="0.3">
      <c r="A45" s="18">
        <v>1</v>
      </c>
      <c r="B45" s="15" t="s">
        <v>328</v>
      </c>
      <c r="C45" s="15">
        <v>67465</v>
      </c>
      <c r="D45" s="16">
        <v>43465</v>
      </c>
      <c r="E45" s="17">
        <v>14540</v>
      </c>
      <c r="F45" s="17">
        <v>4362</v>
      </c>
      <c r="G45" s="17">
        <v>10178</v>
      </c>
      <c r="H45" s="15" t="s">
        <v>418</v>
      </c>
    </row>
    <row r="46" spans="1:8" hidden="1" outlineLevel="2" x14ac:dyDescent="0.3">
      <c r="A46" s="18">
        <v>1</v>
      </c>
      <c r="B46" s="15" t="s">
        <v>333</v>
      </c>
      <c r="C46" s="15">
        <v>67470</v>
      </c>
      <c r="D46" s="16">
        <v>43465</v>
      </c>
      <c r="E46" s="17">
        <v>14990</v>
      </c>
      <c r="F46" s="17">
        <v>4197.2</v>
      </c>
      <c r="G46" s="17">
        <v>10792.8</v>
      </c>
      <c r="H46" s="15" t="s">
        <v>418</v>
      </c>
    </row>
    <row r="47" spans="1:8" hidden="1" outlineLevel="2" x14ac:dyDescent="0.3">
      <c r="A47" s="18">
        <v>1</v>
      </c>
      <c r="B47" s="15" t="s">
        <v>392</v>
      </c>
      <c r="C47" s="15">
        <v>67519</v>
      </c>
      <c r="D47" s="16">
        <v>43465</v>
      </c>
      <c r="E47" s="17">
        <v>4795</v>
      </c>
      <c r="F47" s="17">
        <v>1006.95</v>
      </c>
      <c r="G47" s="17">
        <v>3788.05</v>
      </c>
      <c r="H47" s="15" t="s">
        <v>418</v>
      </c>
    </row>
    <row r="48" spans="1:8" hidden="1" outlineLevel="2" x14ac:dyDescent="0.3">
      <c r="A48" s="18">
        <v>1</v>
      </c>
      <c r="B48" s="15" t="s">
        <v>395</v>
      </c>
      <c r="C48" s="15">
        <v>67522</v>
      </c>
      <c r="D48" s="16">
        <v>43465</v>
      </c>
      <c r="E48" s="17">
        <v>14090</v>
      </c>
      <c r="F48" s="17">
        <v>3945.2</v>
      </c>
      <c r="G48" s="17">
        <v>10144.799999999999</v>
      </c>
      <c r="H48" s="15" t="s">
        <v>418</v>
      </c>
    </row>
    <row r="49" spans="1:8" hidden="1" outlineLevel="2" x14ac:dyDescent="0.3">
      <c r="A49" s="18">
        <v>1</v>
      </c>
      <c r="B49" s="15" t="s">
        <v>403</v>
      </c>
      <c r="C49" s="15">
        <v>67529</v>
      </c>
      <c r="D49" s="16">
        <v>43465</v>
      </c>
      <c r="E49" s="17">
        <v>15440</v>
      </c>
      <c r="F49" s="17">
        <v>4168.8</v>
      </c>
      <c r="G49" s="17">
        <v>11271.2</v>
      </c>
      <c r="H49" s="15" t="s">
        <v>418</v>
      </c>
    </row>
    <row r="50" spans="1:8" outlineLevel="1" collapsed="1" x14ac:dyDescent="0.3">
      <c r="A50" s="19" t="s">
        <v>435</v>
      </c>
      <c r="B50" s="15"/>
      <c r="C50" s="15"/>
      <c r="D50" s="16"/>
      <c r="E50" s="17">
        <f>SUBTOTAL(9,E2:E49)</f>
        <v>598032.41999999993</v>
      </c>
      <c r="F50" s="17"/>
      <c r="G50" s="17"/>
      <c r="H50" s="15"/>
    </row>
    <row r="51" spans="1:8" hidden="1" outlineLevel="2" x14ac:dyDescent="0.3">
      <c r="A51" s="18">
        <v>2</v>
      </c>
      <c r="B51" s="15" t="s">
        <v>252</v>
      </c>
      <c r="C51" s="15">
        <v>65819</v>
      </c>
      <c r="D51" s="16">
        <v>43404</v>
      </c>
      <c r="E51" s="17">
        <v>5120.83</v>
      </c>
      <c r="F51" s="17">
        <v>1382.63</v>
      </c>
      <c r="G51" s="17">
        <v>3738.2</v>
      </c>
      <c r="H51" s="15" t="s">
        <v>218</v>
      </c>
    </row>
    <row r="52" spans="1:8" hidden="1" outlineLevel="2" x14ac:dyDescent="0.3">
      <c r="A52" s="18">
        <v>2</v>
      </c>
      <c r="B52" s="15" t="s">
        <v>254</v>
      </c>
      <c r="C52" s="15">
        <v>65821</v>
      </c>
      <c r="D52" s="16">
        <v>43404</v>
      </c>
      <c r="E52" s="17">
        <v>3433.33</v>
      </c>
      <c r="F52" s="17">
        <v>858.33</v>
      </c>
      <c r="G52" s="17">
        <v>2575</v>
      </c>
      <c r="H52" s="15" t="s">
        <v>218</v>
      </c>
    </row>
    <row r="53" spans="1:8" hidden="1" outlineLevel="2" x14ac:dyDescent="0.3">
      <c r="A53" s="18">
        <v>2</v>
      </c>
      <c r="B53" s="15" t="s">
        <v>264</v>
      </c>
      <c r="C53" s="15">
        <v>65831</v>
      </c>
      <c r="D53" s="16">
        <v>43404</v>
      </c>
      <c r="E53" s="17">
        <v>4370.83</v>
      </c>
      <c r="F53" s="17">
        <v>1136.42</v>
      </c>
      <c r="G53" s="17">
        <v>3234.41</v>
      </c>
      <c r="H53" s="15" t="s">
        <v>218</v>
      </c>
    </row>
    <row r="54" spans="1:8" hidden="1" outlineLevel="2" x14ac:dyDescent="0.3">
      <c r="A54" s="18">
        <v>2</v>
      </c>
      <c r="B54" s="15" t="s">
        <v>270</v>
      </c>
      <c r="C54" s="15">
        <v>65837</v>
      </c>
      <c r="D54" s="16">
        <v>43404</v>
      </c>
      <c r="E54" s="17">
        <v>3808.33</v>
      </c>
      <c r="F54" s="17">
        <v>952.08</v>
      </c>
      <c r="G54" s="17">
        <v>2856.25</v>
      </c>
      <c r="H54" s="15" t="s">
        <v>218</v>
      </c>
    </row>
    <row r="55" spans="1:8" hidden="1" outlineLevel="2" x14ac:dyDescent="0.3">
      <c r="A55" s="18">
        <v>2</v>
      </c>
      <c r="B55" s="15" t="s">
        <v>272</v>
      </c>
      <c r="C55" s="15">
        <v>65839</v>
      </c>
      <c r="D55" s="16">
        <v>43404</v>
      </c>
      <c r="E55" s="17">
        <v>6808.33</v>
      </c>
      <c r="F55" s="17">
        <v>1838.25</v>
      </c>
      <c r="G55" s="17">
        <v>4970.08</v>
      </c>
      <c r="H55" s="15" t="s">
        <v>218</v>
      </c>
    </row>
    <row r="56" spans="1:8" hidden="1" outlineLevel="2" x14ac:dyDescent="0.3">
      <c r="A56" s="18">
        <v>2</v>
      </c>
      <c r="B56" s="15" t="s">
        <v>283</v>
      </c>
      <c r="C56" s="15">
        <v>65850</v>
      </c>
      <c r="D56" s="16">
        <v>43404</v>
      </c>
      <c r="E56" s="17">
        <v>6620.83</v>
      </c>
      <c r="F56" s="17">
        <v>1920.04</v>
      </c>
      <c r="G56" s="17">
        <v>4700.79</v>
      </c>
      <c r="H56" s="15" t="s">
        <v>218</v>
      </c>
    </row>
    <row r="57" spans="1:8" hidden="1" outlineLevel="2" x14ac:dyDescent="0.3">
      <c r="A57" s="18">
        <v>2</v>
      </c>
      <c r="B57" s="15" t="s">
        <v>285</v>
      </c>
      <c r="C57" s="15">
        <v>65852</v>
      </c>
      <c r="D57" s="16">
        <v>43404</v>
      </c>
      <c r="E57" s="17">
        <v>5870.83</v>
      </c>
      <c r="F57" s="17">
        <v>1702.54</v>
      </c>
      <c r="G57" s="17">
        <v>4168.29</v>
      </c>
      <c r="H57" s="15" t="s">
        <v>218</v>
      </c>
    </row>
    <row r="58" spans="1:8" hidden="1" outlineLevel="2" x14ac:dyDescent="0.3">
      <c r="A58" s="18">
        <v>2</v>
      </c>
      <c r="B58" s="15" t="s">
        <v>289</v>
      </c>
      <c r="C58" s="15">
        <v>65856</v>
      </c>
      <c r="D58" s="16">
        <v>43404</v>
      </c>
      <c r="E58" s="17">
        <v>7183.33</v>
      </c>
      <c r="F58" s="17">
        <v>2083.17</v>
      </c>
      <c r="G58" s="17">
        <v>5100.16</v>
      </c>
      <c r="H58" s="15" t="s">
        <v>218</v>
      </c>
    </row>
    <row r="59" spans="1:8" hidden="1" outlineLevel="2" x14ac:dyDescent="0.3">
      <c r="A59" s="18">
        <v>2</v>
      </c>
      <c r="B59" s="15" t="s">
        <v>294</v>
      </c>
      <c r="C59" s="15">
        <v>65861</v>
      </c>
      <c r="D59" s="16">
        <v>43404</v>
      </c>
      <c r="E59" s="17">
        <v>5495.83</v>
      </c>
      <c r="F59" s="17">
        <v>1428.92</v>
      </c>
      <c r="G59" s="17">
        <v>4066.91</v>
      </c>
      <c r="H59" s="15" t="s">
        <v>218</v>
      </c>
    </row>
    <row r="60" spans="1:8" hidden="1" outlineLevel="2" x14ac:dyDescent="0.3">
      <c r="A60" s="18">
        <v>2</v>
      </c>
      <c r="B60" s="15" t="s">
        <v>306</v>
      </c>
      <c r="C60" s="15">
        <v>65873</v>
      </c>
      <c r="D60" s="16">
        <v>43404</v>
      </c>
      <c r="E60" s="17">
        <v>3808.33</v>
      </c>
      <c r="F60" s="17">
        <v>647.41999999999996</v>
      </c>
      <c r="G60" s="17">
        <v>3160.91</v>
      </c>
      <c r="H60" s="15" t="s">
        <v>218</v>
      </c>
    </row>
    <row r="61" spans="1:8" hidden="1" outlineLevel="2" x14ac:dyDescent="0.3">
      <c r="A61" s="18">
        <v>2</v>
      </c>
      <c r="B61" s="15" t="s">
        <v>316</v>
      </c>
      <c r="C61" s="15">
        <v>65883</v>
      </c>
      <c r="D61" s="16">
        <v>43404</v>
      </c>
      <c r="E61" s="17">
        <v>7183.33</v>
      </c>
      <c r="F61" s="17">
        <v>1939.5</v>
      </c>
      <c r="G61" s="17">
        <v>5243.83</v>
      </c>
      <c r="H61" s="15" t="s">
        <v>218</v>
      </c>
    </row>
    <row r="62" spans="1:8" hidden="1" outlineLevel="2" x14ac:dyDescent="0.3">
      <c r="A62" s="18">
        <v>2</v>
      </c>
      <c r="B62" s="15" t="s">
        <v>317</v>
      </c>
      <c r="C62" s="15">
        <v>65884</v>
      </c>
      <c r="D62" s="16">
        <v>43404</v>
      </c>
      <c r="E62" s="17">
        <v>3995.83</v>
      </c>
      <c r="F62" s="17">
        <v>759.21</v>
      </c>
      <c r="G62" s="17">
        <v>3236.62</v>
      </c>
      <c r="H62" s="15" t="s">
        <v>218</v>
      </c>
    </row>
    <row r="63" spans="1:8" hidden="1" outlineLevel="2" x14ac:dyDescent="0.3">
      <c r="A63" s="18">
        <v>2</v>
      </c>
      <c r="B63" s="15" t="s">
        <v>319</v>
      </c>
      <c r="C63" s="15">
        <v>65886</v>
      </c>
      <c r="D63" s="16">
        <v>43404</v>
      </c>
      <c r="E63" s="17">
        <v>5308.33</v>
      </c>
      <c r="F63" s="17">
        <v>1274</v>
      </c>
      <c r="G63" s="17">
        <v>4034.33</v>
      </c>
      <c r="H63" s="15" t="s">
        <v>218</v>
      </c>
    </row>
    <row r="64" spans="1:8" hidden="1" outlineLevel="2" x14ac:dyDescent="0.3">
      <c r="A64" s="18">
        <v>2</v>
      </c>
      <c r="B64" s="15" t="s">
        <v>325</v>
      </c>
      <c r="C64" s="15">
        <v>65892</v>
      </c>
      <c r="D64" s="16">
        <v>43404</v>
      </c>
      <c r="E64" s="17">
        <v>5683.33</v>
      </c>
      <c r="F64" s="17">
        <v>1591.33</v>
      </c>
      <c r="G64" s="17">
        <v>4092</v>
      </c>
      <c r="H64" s="15" t="s">
        <v>218</v>
      </c>
    </row>
    <row r="65" spans="1:8" hidden="1" outlineLevel="2" x14ac:dyDescent="0.3">
      <c r="A65" s="18">
        <v>2</v>
      </c>
      <c r="B65" s="15" t="s">
        <v>331</v>
      </c>
      <c r="C65" s="15">
        <v>65898</v>
      </c>
      <c r="D65" s="16">
        <v>43404</v>
      </c>
      <c r="E65" s="17">
        <v>5120.83</v>
      </c>
      <c r="F65" s="17">
        <v>1229</v>
      </c>
      <c r="G65" s="17">
        <v>3891.83</v>
      </c>
      <c r="H65" s="15" t="s">
        <v>218</v>
      </c>
    </row>
    <row r="66" spans="1:8" hidden="1" outlineLevel="2" x14ac:dyDescent="0.3">
      <c r="A66" s="18">
        <v>2</v>
      </c>
      <c r="B66" s="15" t="s">
        <v>336</v>
      </c>
      <c r="C66" s="15">
        <v>65903</v>
      </c>
      <c r="D66" s="16">
        <v>43404</v>
      </c>
      <c r="E66" s="17">
        <v>5308.33</v>
      </c>
      <c r="F66" s="17">
        <v>1220.92</v>
      </c>
      <c r="G66" s="17">
        <v>4087.41</v>
      </c>
      <c r="H66" s="15" t="s">
        <v>218</v>
      </c>
    </row>
    <row r="67" spans="1:8" hidden="1" outlineLevel="2" x14ac:dyDescent="0.3">
      <c r="A67" s="18">
        <v>2</v>
      </c>
      <c r="B67" s="15" t="s">
        <v>350</v>
      </c>
      <c r="C67" s="15">
        <v>65917</v>
      </c>
      <c r="D67" s="16">
        <v>43404</v>
      </c>
      <c r="E67" s="17">
        <v>3995.83</v>
      </c>
      <c r="F67" s="17">
        <v>959</v>
      </c>
      <c r="G67" s="17">
        <v>3036.83</v>
      </c>
      <c r="H67" s="15" t="s">
        <v>218</v>
      </c>
    </row>
    <row r="68" spans="1:8" hidden="1" outlineLevel="2" x14ac:dyDescent="0.3">
      <c r="A68" s="18">
        <v>2</v>
      </c>
      <c r="B68" s="15" t="s">
        <v>351</v>
      </c>
      <c r="C68" s="15">
        <v>65918</v>
      </c>
      <c r="D68" s="16">
        <v>43404</v>
      </c>
      <c r="E68" s="17">
        <v>7370.83</v>
      </c>
      <c r="F68" s="17">
        <v>2063.83</v>
      </c>
      <c r="G68" s="17">
        <v>5307</v>
      </c>
      <c r="H68" s="15" t="s">
        <v>218</v>
      </c>
    </row>
    <row r="69" spans="1:8" hidden="1" outlineLevel="2" x14ac:dyDescent="0.3">
      <c r="A69" s="18">
        <v>2</v>
      </c>
      <c r="B69" s="15" t="s">
        <v>357</v>
      </c>
      <c r="C69" s="15">
        <v>65924</v>
      </c>
      <c r="D69" s="16">
        <v>43404</v>
      </c>
      <c r="E69" s="17">
        <v>6058.33</v>
      </c>
      <c r="F69" s="17">
        <v>1635.75</v>
      </c>
      <c r="G69" s="17">
        <v>4422.58</v>
      </c>
      <c r="H69" s="15" t="s">
        <v>218</v>
      </c>
    </row>
    <row r="70" spans="1:8" hidden="1" outlineLevel="2" x14ac:dyDescent="0.3">
      <c r="A70" s="18">
        <v>2</v>
      </c>
      <c r="B70" s="15" t="s">
        <v>359</v>
      </c>
      <c r="C70" s="15">
        <v>65926</v>
      </c>
      <c r="D70" s="16">
        <v>43404</v>
      </c>
      <c r="E70" s="17">
        <v>6433.33</v>
      </c>
      <c r="F70" s="17">
        <v>1801.33</v>
      </c>
      <c r="G70" s="17">
        <v>4632</v>
      </c>
      <c r="H70" s="15" t="s">
        <v>218</v>
      </c>
    </row>
    <row r="71" spans="1:8" hidden="1" outlineLevel="2" x14ac:dyDescent="0.3">
      <c r="A71" s="18">
        <v>2</v>
      </c>
      <c r="B71" s="15" t="s">
        <v>362</v>
      </c>
      <c r="C71" s="15">
        <v>65929</v>
      </c>
      <c r="D71" s="16">
        <v>43404</v>
      </c>
      <c r="E71" s="17">
        <v>3808.33</v>
      </c>
      <c r="F71" s="17">
        <v>914</v>
      </c>
      <c r="G71" s="17">
        <v>2894.33</v>
      </c>
      <c r="H71" s="15" t="s">
        <v>218</v>
      </c>
    </row>
    <row r="72" spans="1:8" hidden="1" outlineLevel="2" x14ac:dyDescent="0.3">
      <c r="A72" s="18">
        <v>2</v>
      </c>
      <c r="B72" s="15" t="s">
        <v>364</v>
      </c>
      <c r="C72" s="15">
        <v>65931</v>
      </c>
      <c r="D72" s="16">
        <v>43404</v>
      </c>
      <c r="E72" s="17">
        <v>5120.83</v>
      </c>
      <c r="F72" s="17">
        <v>1433.83</v>
      </c>
      <c r="G72" s="17">
        <v>3687</v>
      </c>
      <c r="H72" s="15" t="s">
        <v>218</v>
      </c>
    </row>
    <row r="73" spans="1:8" hidden="1" outlineLevel="2" x14ac:dyDescent="0.3">
      <c r="A73" s="18">
        <v>2</v>
      </c>
      <c r="B73" s="15" t="s">
        <v>366</v>
      </c>
      <c r="C73" s="15">
        <v>65933</v>
      </c>
      <c r="D73" s="16">
        <v>43404</v>
      </c>
      <c r="E73" s="17">
        <v>6245.83</v>
      </c>
      <c r="F73" s="17">
        <v>1998.67</v>
      </c>
      <c r="G73" s="17">
        <v>4247.16</v>
      </c>
      <c r="H73" s="15" t="s">
        <v>218</v>
      </c>
    </row>
    <row r="74" spans="1:8" hidden="1" outlineLevel="2" x14ac:dyDescent="0.3">
      <c r="A74" s="18">
        <v>2</v>
      </c>
      <c r="B74" s="15" t="s">
        <v>370</v>
      </c>
      <c r="C74" s="15">
        <v>65937</v>
      </c>
      <c r="D74" s="16">
        <v>43404</v>
      </c>
      <c r="E74" s="17">
        <v>5870.83</v>
      </c>
      <c r="F74" s="17">
        <v>1409</v>
      </c>
      <c r="G74" s="17">
        <v>4461.83</v>
      </c>
      <c r="H74" s="15" t="s">
        <v>218</v>
      </c>
    </row>
    <row r="75" spans="1:8" hidden="1" outlineLevel="2" x14ac:dyDescent="0.3">
      <c r="A75" s="18">
        <v>2</v>
      </c>
      <c r="B75" s="15" t="s">
        <v>372</v>
      </c>
      <c r="C75" s="15">
        <v>65939</v>
      </c>
      <c r="D75" s="16">
        <v>43404</v>
      </c>
      <c r="E75" s="17">
        <v>6808.33</v>
      </c>
      <c r="F75" s="17">
        <v>1838.25</v>
      </c>
      <c r="G75" s="17">
        <v>4970.08</v>
      </c>
      <c r="H75" s="15" t="s">
        <v>218</v>
      </c>
    </row>
    <row r="76" spans="1:8" hidden="1" outlineLevel="2" x14ac:dyDescent="0.3">
      <c r="A76" s="18">
        <v>2</v>
      </c>
      <c r="B76" s="15" t="s">
        <v>385</v>
      </c>
      <c r="C76" s="15">
        <v>65952</v>
      </c>
      <c r="D76" s="16">
        <v>43404</v>
      </c>
      <c r="E76" s="17">
        <v>5683.33</v>
      </c>
      <c r="F76" s="17">
        <v>1534.5</v>
      </c>
      <c r="G76" s="17">
        <v>4148.83</v>
      </c>
      <c r="H76" s="15" t="s">
        <v>218</v>
      </c>
    </row>
    <row r="77" spans="1:8" hidden="1" outlineLevel="2" x14ac:dyDescent="0.3">
      <c r="A77" s="18">
        <v>2</v>
      </c>
      <c r="B77" s="15" t="s">
        <v>396</v>
      </c>
      <c r="C77" s="15">
        <v>65963</v>
      </c>
      <c r="D77" s="16">
        <v>43404</v>
      </c>
      <c r="E77" s="17">
        <v>5308.33</v>
      </c>
      <c r="F77" s="17">
        <v>1327.08</v>
      </c>
      <c r="G77" s="17">
        <v>3981.25</v>
      </c>
      <c r="H77" s="15" t="s">
        <v>218</v>
      </c>
    </row>
    <row r="78" spans="1:8" hidden="1" outlineLevel="2" x14ac:dyDescent="0.3">
      <c r="A78" s="18">
        <v>2</v>
      </c>
      <c r="B78" s="15" t="s">
        <v>398</v>
      </c>
      <c r="C78" s="15">
        <v>65965</v>
      </c>
      <c r="D78" s="16">
        <v>43404</v>
      </c>
      <c r="E78" s="17">
        <v>4558.33</v>
      </c>
      <c r="F78" s="17">
        <v>1139.58</v>
      </c>
      <c r="G78" s="17">
        <v>3418.75</v>
      </c>
      <c r="H78" s="15" t="s">
        <v>218</v>
      </c>
    </row>
    <row r="79" spans="1:8" hidden="1" outlineLevel="2" x14ac:dyDescent="0.3">
      <c r="A79" s="18">
        <v>2</v>
      </c>
      <c r="B79" s="15" t="s">
        <v>401</v>
      </c>
      <c r="C79" s="15">
        <v>65968</v>
      </c>
      <c r="D79" s="16">
        <v>43404</v>
      </c>
      <c r="E79" s="17">
        <v>6058.33</v>
      </c>
      <c r="F79" s="17">
        <v>1817.5</v>
      </c>
      <c r="G79" s="17">
        <v>4240.83</v>
      </c>
      <c r="H79" s="15" t="s">
        <v>218</v>
      </c>
    </row>
    <row r="80" spans="1:8" hidden="1" outlineLevel="2" x14ac:dyDescent="0.3">
      <c r="A80" s="18">
        <v>2</v>
      </c>
      <c r="B80" s="15" t="s">
        <v>402</v>
      </c>
      <c r="C80" s="15">
        <v>65969</v>
      </c>
      <c r="D80" s="16">
        <v>43404</v>
      </c>
      <c r="E80" s="17">
        <v>5683.33</v>
      </c>
      <c r="F80" s="17">
        <v>1307.17</v>
      </c>
      <c r="G80" s="17">
        <v>4376.16</v>
      </c>
      <c r="H80" s="15" t="s">
        <v>218</v>
      </c>
    </row>
    <row r="81" spans="1:8" hidden="1" outlineLevel="2" x14ac:dyDescent="0.3">
      <c r="A81" s="18">
        <v>2</v>
      </c>
      <c r="B81" s="15" t="s">
        <v>404</v>
      </c>
      <c r="C81" s="15">
        <v>65971</v>
      </c>
      <c r="D81" s="16">
        <v>43404</v>
      </c>
      <c r="E81" s="17">
        <v>5683.33</v>
      </c>
      <c r="F81" s="17">
        <v>1591.33</v>
      </c>
      <c r="G81" s="17">
        <v>4092</v>
      </c>
      <c r="H81" s="15" t="s">
        <v>218</v>
      </c>
    </row>
    <row r="82" spans="1:8" hidden="1" outlineLevel="2" x14ac:dyDescent="0.3">
      <c r="A82" s="18">
        <v>2</v>
      </c>
      <c r="B82" s="15" t="s">
        <v>252</v>
      </c>
      <c r="C82" s="15">
        <v>67015</v>
      </c>
      <c r="D82" s="16">
        <v>43434</v>
      </c>
      <c r="E82" s="17">
        <v>5120.83</v>
      </c>
      <c r="F82" s="17">
        <v>1382.63</v>
      </c>
      <c r="G82" s="17">
        <v>3738.2</v>
      </c>
      <c r="H82" s="15" t="s">
        <v>218</v>
      </c>
    </row>
    <row r="83" spans="1:8" hidden="1" outlineLevel="2" x14ac:dyDescent="0.3">
      <c r="A83" s="18">
        <v>2</v>
      </c>
      <c r="B83" s="15" t="s">
        <v>254</v>
      </c>
      <c r="C83" s="15">
        <v>67017</v>
      </c>
      <c r="D83" s="16">
        <v>43434</v>
      </c>
      <c r="E83" s="17">
        <v>3433.33</v>
      </c>
      <c r="F83" s="17">
        <v>858.33</v>
      </c>
      <c r="G83" s="17">
        <v>2575</v>
      </c>
      <c r="H83" s="15" t="s">
        <v>218</v>
      </c>
    </row>
    <row r="84" spans="1:8" hidden="1" outlineLevel="2" x14ac:dyDescent="0.3">
      <c r="A84" s="18">
        <v>2</v>
      </c>
      <c r="B84" s="15" t="s">
        <v>264</v>
      </c>
      <c r="C84" s="15">
        <v>67027</v>
      </c>
      <c r="D84" s="16">
        <v>43434</v>
      </c>
      <c r="E84" s="17">
        <v>4370.83</v>
      </c>
      <c r="F84" s="17">
        <v>1136.42</v>
      </c>
      <c r="G84" s="17">
        <v>3234.41</v>
      </c>
      <c r="H84" s="15" t="s">
        <v>218</v>
      </c>
    </row>
    <row r="85" spans="1:8" hidden="1" outlineLevel="2" x14ac:dyDescent="0.3">
      <c r="A85" s="18">
        <v>2</v>
      </c>
      <c r="B85" s="15" t="s">
        <v>270</v>
      </c>
      <c r="C85" s="15">
        <v>67034</v>
      </c>
      <c r="D85" s="16">
        <v>43434</v>
      </c>
      <c r="E85" s="17">
        <v>3808.33</v>
      </c>
      <c r="F85" s="17">
        <v>952.08</v>
      </c>
      <c r="G85" s="17">
        <v>2856.25</v>
      </c>
      <c r="H85" s="15" t="s">
        <v>218</v>
      </c>
    </row>
    <row r="86" spans="1:8" hidden="1" outlineLevel="2" x14ac:dyDescent="0.3">
      <c r="A86" s="18">
        <v>2</v>
      </c>
      <c r="B86" s="15" t="s">
        <v>272</v>
      </c>
      <c r="C86" s="15">
        <v>67036</v>
      </c>
      <c r="D86" s="16">
        <v>43434</v>
      </c>
      <c r="E86" s="17">
        <v>6808.33</v>
      </c>
      <c r="F86" s="17">
        <v>1838.25</v>
      </c>
      <c r="G86" s="17">
        <v>4970.08</v>
      </c>
      <c r="H86" s="15" t="s">
        <v>218</v>
      </c>
    </row>
    <row r="87" spans="1:8" hidden="1" outlineLevel="2" x14ac:dyDescent="0.3">
      <c r="A87" s="18">
        <v>2</v>
      </c>
      <c r="B87" s="15" t="s">
        <v>283</v>
      </c>
      <c r="C87" s="15">
        <v>67048</v>
      </c>
      <c r="D87" s="16">
        <v>43434</v>
      </c>
      <c r="E87" s="17">
        <v>6620.83</v>
      </c>
      <c r="F87" s="17">
        <v>1920.04</v>
      </c>
      <c r="G87" s="17">
        <v>4700.79</v>
      </c>
      <c r="H87" s="15" t="s">
        <v>218</v>
      </c>
    </row>
    <row r="88" spans="1:8" hidden="1" outlineLevel="2" x14ac:dyDescent="0.3">
      <c r="A88" s="18">
        <v>2</v>
      </c>
      <c r="B88" s="15" t="s">
        <v>285</v>
      </c>
      <c r="C88" s="15">
        <v>67050</v>
      </c>
      <c r="D88" s="16">
        <v>43434</v>
      </c>
      <c r="E88" s="17">
        <v>5870.83</v>
      </c>
      <c r="F88" s="17">
        <v>1702.54</v>
      </c>
      <c r="G88" s="17">
        <v>4168.29</v>
      </c>
      <c r="H88" s="15" t="s">
        <v>218</v>
      </c>
    </row>
    <row r="89" spans="1:8" hidden="1" outlineLevel="2" x14ac:dyDescent="0.3">
      <c r="A89" s="18">
        <v>2</v>
      </c>
      <c r="B89" s="15" t="s">
        <v>289</v>
      </c>
      <c r="C89" s="15">
        <v>67054</v>
      </c>
      <c r="D89" s="16">
        <v>43434</v>
      </c>
      <c r="E89" s="17">
        <v>7183.33</v>
      </c>
      <c r="F89" s="17">
        <v>2083.17</v>
      </c>
      <c r="G89" s="17">
        <v>5100.16</v>
      </c>
      <c r="H89" s="15" t="s">
        <v>218</v>
      </c>
    </row>
    <row r="90" spans="1:8" hidden="1" outlineLevel="2" x14ac:dyDescent="0.3">
      <c r="A90" s="18">
        <v>2</v>
      </c>
      <c r="B90" s="15" t="s">
        <v>294</v>
      </c>
      <c r="C90" s="15">
        <v>67059</v>
      </c>
      <c r="D90" s="16">
        <v>43434</v>
      </c>
      <c r="E90" s="17">
        <v>5495.83</v>
      </c>
      <c r="F90" s="17">
        <v>1428.92</v>
      </c>
      <c r="G90" s="17">
        <v>4066.91</v>
      </c>
      <c r="H90" s="15" t="s">
        <v>218</v>
      </c>
    </row>
    <row r="91" spans="1:8" hidden="1" outlineLevel="2" x14ac:dyDescent="0.3">
      <c r="A91" s="18">
        <v>2</v>
      </c>
      <c r="B91" s="15" t="s">
        <v>306</v>
      </c>
      <c r="C91" s="15">
        <v>67071</v>
      </c>
      <c r="D91" s="16">
        <v>43434</v>
      </c>
      <c r="E91" s="17">
        <v>3808.33</v>
      </c>
      <c r="F91" s="17">
        <v>647.41999999999996</v>
      </c>
      <c r="G91" s="17">
        <v>3160.91</v>
      </c>
      <c r="H91" s="15" t="s">
        <v>218</v>
      </c>
    </row>
    <row r="92" spans="1:8" hidden="1" outlineLevel="2" x14ac:dyDescent="0.3">
      <c r="A92" s="18">
        <v>2</v>
      </c>
      <c r="B92" s="15" t="s">
        <v>316</v>
      </c>
      <c r="C92" s="15">
        <v>67081</v>
      </c>
      <c r="D92" s="16">
        <v>43434</v>
      </c>
      <c r="E92" s="17">
        <v>7183.33</v>
      </c>
      <c r="F92" s="17">
        <v>1939.5</v>
      </c>
      <c r="G92" s="17">
        <v>5243.83</v>
      </c>
      <c r="H92" s="15" t="s">
        <v>218</v>
      </c>
    </row>
    <row r="93" spans="1:8" hidden="1" outlineLevel="2" x14ac:dyDescent="0.3">
      <c r="A93" s="18">
        <v>2</v>
      </c>
      <c r="B93" s="15" t="s">
        <v>317</v>
      </c>
      <c r="C93" s="15">
        <v>67082</v>
      </c>
      <c r="D93" s="16">
        <v>43434</v>
      </c>
      <c r="E93" s="17">
        <v>3995.83</v>
      </c>
      <c r="F93" s="17">
        <v>759.21</v>
      </c>
      <c r="G93" s="17">
        <v>3236.62</v>
      </c>
      <c r="H93" s="15" t="s">
        <v>218</v>
      </c>
    </row>
    <row r="94" spans="1:8" hidden="1" outlineLevel="2" x14ac:dyDescent="0.3">
      <c r="A94" s="18">
        <v>2</v>
      </c>
      <c r="B94" s="15" t="s">
        <v>319</v>
      </c>
      <c r="C94" s="15">
        <v>67084</v>
      </c>
      <c r="D94" s="16">
        <v>43434</v>
      </c>
      <c r="E94" s="17">
        <v>5308.33</v>
      </c>
      <c r="F94" s="17">
        <v>1274</v>
      </c>
      <c r="G94" s="17">
        <v>4034.33</v>
      </c>
      <c r="H94" s="15" t="s">
        <v>218</v>
      </c>
    </row>
    <row r="95" spans="1:8" hidden="1" outlineLevel="2" x14ac:dyDescent="0.3">
      <c r="A95" s="18">
        <v>2</v>
      </c>
      <c r="B95" s="15" t="s">
        <v>325</v>
      </c>
      <c r="C95" s="15">
        <v>67090</v>
      </c>
      <c r="D95" s="16">
        <v>43434</v>
      </c>
      <c r="E95" s="17">
        <v>5683.33</v>
      </c>
      <c r="F95" s="17">
        <v>1591.33</v>
      </c>
      <c r="G95" s="17">
        <v>4092</v>
      </c>
      <c r="H95" s="15" t="s">
        <v>218</v>
      </c>
    </row>
    <row r="96" spans="1:8" hidden="1" outlineLevel="2" x14ac:dyDescent="0.3">
      <c r="A96" s="18">
        <v>2</v>
      </c>
      <c r="B96" s="15" t="s">
        <v>331</v>
      </c>
      <c r="C96" s="15">
        <v>67096</v>
      </c>
      <c r="D96" s="16">
        <v>43434</v>
      </c>
      <c r="E96" s="17">
        <v>5120.83</v>
      </c>
      <c r="F96" s="17">
        <v>1229</v>
      </c>
      <c r="G96" s="17">
        <v>3891.83</v>
      </c>
      <c r="H96" s="15" t="s">
        <v>218</v>
      </c>
    </row>
    <row r="97" spans="1:8" hidden="1" outlineLevel="2" x14ac:dyDescent="0.3">
      <c r="A97" s="18">
        <v>2</v>
      </c>
      <c r="B97" s="15" t="s">
        <v>336</v>
      </c>
      <c r="C97" s="15">
        <v>67101</v>
      </c>
      <c r="D97" s="16">
        <v>43434</v>
      </c>
      <c r="E97" s="17">
        <v>5308.33</v>
      </c>
      <c r="F97" s="17">
        <v>1220.92</v>
      </c>
      <c r="G97" s="17">
        <v>4087.41</v>
      </c>
      <c r="H97" s="15" t="s">
        <v>218</v>
      </c>
    </row>
    <row r="98" spans="1:8" hidden="1" outlineLevel="2" x14ac:dyDescent="0.3">
      <c r="A98" s="18">
        <v>2</v>
      </c>
      <c r="B98" s="15" t="s">
        <v>350</v>
      </c>
      <c r="C98" s="15">
        <v>67115</v>
      </c>
      <c r="D98" s="16">
        <v>43434</v>
      </c>
      <c r="E98" s="17">
        <v>3995.83</v>
      </c>
      <c r="F98" s="17">
        <v>959</v>
      </c>
      <c r="G98" s="17">
        <v>3036.83</v>
      </c>
      <c r="H98" s="15" t="s">
        <v>218</v>
      </c>
    </row>
    <row r="99" spans="1:8" hidden="1" outlineLevel="2" x14ac:dyDescent="0.3">
      <c r="A99" s="18">
        <v>2</v>
      </c>
      <c r="B99" s="15" t="s">
        <v>351</v>
      </c>
      <c r="C99" s="15">
        <v>67116</v>
      </c>
      <c r="D99" s="16">
        <v>43434</v>
      </c>
      <c r="E99" s="17">
        <v>7370.83</v>
      </c>
      <c r="F99" s="17">
        <v>2063.83</v>
      </c>
      <c r="G99" s="17">
        <v>5307</v>
      </c>
      <c r="H99" s="15" t="s">
        <v>218</v>
      </c>
    </row>
    <row r="100" spans="1:8" hidden="1" outlineLevel="2" x14ac:dyDescent="0.3">
      <c r="A100" s="18">
        <v>2</v>
      </c>
      <c r="B100" s="15" t="s">
        <v>357</v>
      </c>
      <c r="C100" s="15">
        <v>67122</v>
      </c>
      <c r="D100" s="16">
        <v>43434</v>
      </c>
      <c r="E100" s="17">
        <v>6058.33</v>
      </c>
      <c r="F100" s="17">
        <v>1635.75</v>
      </c>
      <c r="G100" s="17">
        <v>4422.58</v>
      </c>
      <c r="H100" s="15" t="s">
        <v>218</v>
      </c>
    </row>
    <row r="101" spans="1:8" hidden="1" outlineLevel="2" x14ac:dyDescent="0.3">
      <c r="A101" s="18">
        <v>2</v>
      </c>
      <c r="B101" s="15" t="s">
        <v>359</v>
      </c>
      <c r="C101" s="15">
        <v>67124</v>
      </c>
      <c r="D101" s="16">
        <v>43434</v>
      </c>
      <c r="E101" s="17">
        <v>6433.33</v>
      </c>
      <c r="F101" s="17">
        <v>1801.33</v>
      </c>
      <c r="G101" s="17">
        <v>4632</v>
      </c>
      <c r="H101" s="15" t="s">
        <v>218</v>
      </c>
    </row>
    <row r="102" spans="1:8" hidden="1" outlineLevel="2" x14ac:dyDescent="0.3">
      <c r="A102" s="18">
        <v>2</v>
      </c>
      <c r="B102" s="15" t="s">
        <v>362</v>
      </c>
      <c r="C102" s="15">
        <v>67127</v>
      </c>
      <c r="D102" s="16">
        <v>43434</v>
      </c>
      <c r="E102" s="17">
        <v>3808.33</v>
      </c>
      <c r="F102" s="17">
        <v>914</v>
      </c>
      <c r="G102" s="17">
        <v>2894.33</v>
      </c>
      <c r="H102" s="15" t="s">
        <v>218</v>
      </c>
    </row>
    <row r="103" spans="1:8" hidden="1" outlineLevel="2" x14ac:dyDescent="0.3">
      <c r="A103" s="18">
        <v>2</v>
      </c>
      <c r="B103" s="15" t="s">
        <v>364</v>
      </c>
      <c r="C103" s="15">
        <v>67129</v>
      </c>
      <c r="D103" s="16">
        <v>43434</v>
      </c>
      <c r="E103" s="17">
        <v>5120.83</v>
      </c>
      <c r="F103" s="17">
        <v>1433.83</v>
      </c>
      <c r="G103" s="17">
        <v>3687</v>
      </c>
      <c r="H103" s="15" t="s">
        <v>218</v>
      </c>
    </row>
    <row r="104" spans="1:8" hidden="1" outlineLevel="2" x14ac:dyDescent="0.3">
      <c r="A104" s="18">
        <v>2</v>
      </c>
      <c r="B104" s="15" t="s">
        <v>366</v>
      </c>
      <c r="C104" s="15">
        <v>67131</v>
      </c>
      <c r="D104" s="16">
        <v>43434</v>
      </c>
      <c r="E104" s="17">
        <v>6245.83</v>
      </c>
      <c r="F104" s="17">
        <v>1998.67</v>
      </c>
      <c r="G104" s="17">
        <v>4247.16</v>
      </c>
      <c r="H104" s="15" t="s">
        <v>218</v>
      </c>
    </row>
    <row r="105" spans="1:8" hidden="1" outlineLevel="2" x14ac:dyDescent="0.3">
      <c r="A105" s="18">
        <v>2</v>
      </c>
      <c r="B105" s="15" t="s">
        <v>370</v>
      </c>
      <c r="C105" s="15">
        <v>67135</v>
      </c>
      <c r="D105" s="16">
        <v>43434</v>
      </c>
      <c r="E105" s="17">
        <v>5870.83</v>
      </c>
      <c r="F105" s="17">
        <v>1409</v>
      </c>
      <c r="G105" s="17">
        <v>4461.83</v>
      </c>
      <c r="H105" s="15" t="s">
        <v>218</v>
      </c>
    </row>
    <row r="106" spans="1:8" hidden="1" outlineLevel="2" x14ac:dyDescent="0.3">
      <c r="A106" s="18">
        <v>2</v>
      </c>
      <c r="B106" s="15" t="s">
        <v>372</v>
      </c>
      <c r="C106" s="15">
        <v>67137</v>
      </c>
      <c r="D106" s="16">
        <v>43434</v>
      </c>
      <c r="E106" s="17">
        <v>6808.33</v>
      </c>
      <c r="F106" s="17">
        <v>1838.25</v>
      </c>
      <c r="G106" s="17">
        <v>4970.08</v>
      </c>
      <c r="H106" s="15" t="s">
        <v>218</v>
      </c>
    </row>
    <row r="107" spans="1:8" hidden="1" outlineLevel="2" x14ac:dyDescent="0.3">
      <c r="A107" s="18">
        <v>2</v>
      </c>
      <c r="B107" s="15" t="s">
        <v>385</v>
      </c>
      <c r="C107" s="15">
        <v>67150</v>
      </c>
      <c r="D107" s="16">
        <v>43434</v>
      </c>
      <c r="E107" s="17">
        <v>5683.33</v>
      </c>
      <c r="F107" s="17">
        <v>1534.5</v>
      </c>
      <c r="G107" s="17">
        <v>4148.83</v>
      </c>
      <c r="H107" s="15" t="s">
        <v>218</v>
      </c>
    </row>
    <row r="108" spans="1:8" hidden="1" outlineLevel="2" x14ac:dyDescent="0.3">
      <c r="A108" s="18">
        <v>2</v>
      </c>
      <c r="B108" s="15" t="s">
        <v>396</v>
      </c>
      <c r="C108" s="15">
        <v>67161</v>
      </c>
      <c r="D108" s="16">
        <v>43434</v>
      </c>
      <c r="E108" s="17">
        <v>5308.33</v>
      </c>
      <c r="F108" s="17">
        <v>1327.08</v>
      </c>
      <c r="G108" s="17">
        <v>3981.25</v>
      </c>
      <c r="H108" s="15" t="s">
        <v>218</v>
      </c>
    </row>
    <row r="109" spans="1:8" hidden="1" outlineLevel="2" x14ac:dyDescent="0.3">
      <c r="A109" s="18">
        <v>2</v>
      </c>
      <c r="B109" s="15" t="s">
        <v>398</v>
      </c>
      <c r="C109" s="15">
        <v>67163</v>
      </c>
      <c r="D109" s="16">
        <v>43434</v>
      </c>
      <c r="E109" s="17">
        <v>4558.33</v>
      </c>
      <c r="F109" s="17">
        <v>1139.58</v>
      </c>
      <c r="G109" s="17">
        <v>3418.75</v>
      </c>
      <c r="H109" s="15" t="s">
        <v>218</v>
      </c>
    </row>
    <row r="110" spans="1:8" hidden="1" outlineLevel="2" x14ac:dyDescent="0.3">
      <c r="A110" s="18">
        <v>2</v>
      </c>
      <c r="B110" s="15" t="s">
        <v>401</v>
      </c>
      <c r="C110" s="15">
        <v>67166</v>
      </c>
      <c r="D110" s="16">
        <v>43434</v>
      </c>
      <c r="E110" s="17">
        <v>6058.33</v>
      </c>
      <c r="F110" s="17">
        <v>1817.5</v>
      </c>
      <c r="G110" s="17">
        <v>4240.83</v>
      </c>
      <c r="H110" s="15" t="s">
        <v>218</v>
      </c>
    </row>
    <row r="111" spans="1:8" hidden="1" outlineLevel="2" x14ac:dyDescent="0.3">
      <c r="A111" s="18">
        <v>2</v>
      </c>
      <c r="B111" s="15" t="s">
        <v>402</v>
      </c>
      <c r="C111" s="15">
        <v>67167</v>
      </c>
      <c r="D111" s="16">
        <v>43434</v>
      </c>
      <c r="E111" s="17">
        <v>5683.33</v>
      </c>
      <c r="F111" s="17">
        <v>1307.17</v>
      </c>
      <c r="G111" s="17">
        <v>4376.16</v>
      </c>
      <c r="H111" s="15" t="s">
        <v>218</v>
      </c>
    </row>
    <row r="112" spans="1:8" hidden="1" outlineLevel="2" x14ac:dyDescent="0.3">
      <c r="A112" s="18">
        <v>2</v>
      </c>
      <c r="B112" s="15" t="s">
        <v>404</v>
      </c>
      <c r="C112" s="15">
        <v>67169</v>
      </c>
      <c r="D112" s="16">
        <v>43434</v>
      </c>
      <c r="E112" s="17">
        <v>5683.33</v>
      </c>
      <c r="F112" s="17">
        <v>1591.33</v>
      </c>
      <c r="G112" s="17">
        <v>4092</v>
      </c>
      <c r="H112" s="15" t="s">
        <v>218</v>
      </c>
    </row>
    <row r="113" spans="1:8" hidden="1" outlineLevel="2" x14ac:dyDescent="0.3">
      <c r="A113" s="18">
        <v>2</v>
      </c>
      <c r="B113" s="15" t="s">
        <v>252</v>
      </c>
      <c r="C113" s="15">
        <v>67213</v>
      </c>
      <c r="D113" s="16">
        <v>43465</v>
      </c>
      <c r="E113" s="17">
        <v>5120.83</v>
      </c>
      <c r="F113" s="17">
        <v>1382.63</v>
      </c>
      <c r="G113" s="17">
        <v>3738.2</v>
      </c>
      <c r="H113" s="15" t="s">
        <v>218</v>
      </c>
    </row>
    <row r="114" spans="1:8" hidden="1" outlineLevel="2" x14ac:dyDescent="0.3">
      <c r="A114" s="18">
        <v>2</v>
      </c>
      <c r="B114" s="15" t="s">
        <v>254</v>
      </c>
      <c r="C114" s="15">
        <v>67215</v>
      </c>
      <c r="D114" s="16">
        <v>43465</v>
      </c>
      <c r="E114" s="17">
        <v>3433.33</v>
      </c>
      <c r="F114" s="17">
        <v>858.33</v>
      </c>
      <c r="G114" s="17">
        <v>2575</v>
      </c>
      <c r="H114" s="15" t="s">
        <v>218</v>
      </c>
    </row>
    <row r="115" spans="1:8" hidden="1" outlineLevel="2" x14ac:dyDescent="0.3">
      <c r="A115" s="18">
        <v>2</v>
      </c>
      <c r="B115" s="15" t="s">
        <v>264</v>
      </c>
      <c r="C115" s="15">
        <v>67226</v>
      </c>
      <c r="D115" s="16">
        <v>43465</v>
      </c>
      <c r="E115" s="17">
        <v>4370.83</v>
      </c>
      <c r="F115" s="17">
        <v>1136.42</v>
      </c>
      <c r="G115" s="17">
        <v>3234.41</v>
      </c>
      <c r="H115" s="15" t="s">
        <v>218</v>
      </c>
    </row>
    <row r="116" spans="1:8" hidden="1" outlineLevel="2" x14ac:dyDescent="0.3">
      <c r="A116" s="18">
        <v>2</v>
      </c>
      <c r="B116" s="15" t="s">
        <v>270</v>
      </c>
      <c r="C116" s="15">
        <v>67234</v>
      </c>
      <c r="D116" s="16">
        <v>43465</v>
      </c>
      <c r="E116" s="17">
        <v>3808.33</v>
      </c>
      <c r="F116" s="17">
        <v>952.08</v>
      </c>
      <c r="G116" s="17">
        <v>2856.25</v>
      </c>
      <c r="H116" s="15" t="s">
        <v>218</v>
      </c>
    </row>
    <row r="117" spans="1:8" hidden="1" outlineLevel="2" x14ac:dyDescent="0.3">
      <c r="A117" s="18">
        <v>2</v>
      </c>
      <c r="B117" s="15" t="s">
        <v>272</v>
      </c>
      <c r="C117" s="15">
        <v>67236</v>
      </c>
      <c r="D117" s="16">
        <v>43465</v>
      </c>
      <c r="E117" s="17">
        <v>6808.33</v>
      </c>
      <c r="F117" s="17">
        <v>1838.25</v>
      </c>
      <c r="G117" s="17">
        <v>4970.08</v>
      </c>
      <c r="H117" s="15" t="s">
        <v>218</v>
      </c>
    </row>
    <row r="118" spans="1:8" hidden="1" outlineLevel="2" x14ac:dyDescent="0.3">
      <c r="A118" s="18">
        <v>2</v>
      </c>
      <c r="B118" s="15" t="s">
        <v>283</v>
      </c>
      <c r="C118" s="15">
        <v>67248</v>
      </c>
      <c r="D118" s="16">
        <v>43465</v>
      </c>
      <c r="E118" s="17">
        <v>6620.83</v>
      </c>
      <c r="F118" s="17">
        <v>1920.04</v>
      </c>
      <c r="G118" s="17">
        <v>4700.79</v>
      </c>
      <c r="H118" s="15" t="s">
        <v>218</v>
      </c>
    </row>
    <row r="119" spans="1:8" hidden="1" outlineLevel="2" x14ac:dyDescent="0.3">
      <c r="A119" s="18">
        <v>2</v>
      </c>
      <c r="B119" s="15" t="s">
        <v>285</v>
      </c>
      <c r="C119" s="15">
        <v>67250</v>
      </c>
      <c r="D119" s="16">
        <v>43465</v>
      </c>
      <c r="E119" s="17">
        <v>5870.83</v>
      </c>
      <c r="F119" s="17">
        <v>1702.54</v>
      </c>
      <c r="G119" s="17">
        <v>4168.29</v>
      </c>
      <c r="H119" s="15" t="s">
        <v>218</v>
      </c>
    </row>
    <row r="120" spans="1:8" hidden="1" outlineLevel="2" x14ac:dyDescent="0.3">
      <c r="A120" s="18">
        <v>2</v>
      </c>
      <c r="B120" s="15" t="s">
        <v>289</v>
      </c>
      <c r="C120" s="15">
        <v>67254</v>
      </c>
      <c r="D120" s="16">
        <v>43465</v>
      </c>
      <c r="E120" s="17">
        <v>7183.33</v>
      </c>
      <c r="F120" s="17">
        <v>2083.17</v>
      </c>
      <c r="G120" s="17">
        <v>5100.16</v>
      </c>
      <c r="H120" s="15" t="s">
        <v>218</v>
      </c>
    </row>
    <row r="121" spans="1:8" hidden="1" outlineLevel="2" x14ac:dyDescent="0.3">
      <c r="A121" s="18">
        <v>2</v>
      </c>
      <c r="B121" s="15" t="s">
        <v>294</v>
      </c>
      <c r="C121" s="15">
        <v>67259</v>
      </c>
      <c r="D121" s="16">
        <v>43465</v>
      </c>
      <c r="E121" s="17">
        <v>5495.83</v>
      </c>
      <c r="F121" s="17">
        <v>1428.92</v>
      </c>
      <c r="G121" s="17">
        <v>4066.91</v>
      </c>
      <c r="H121" s="15" t="s">
        <v>218</v>
      </c>
    </row>
    <row r="122" spans="1:8" hidden="1" outlineLevel="2" x14ac:dyDescent="0.3">
      <c r="A122" s="18">
        <v>2</v>
      </c>
      <c r="B122" s="15" t="s">
        <v>306</v>
      </c>
      <c r="C122" s="15">
        <v>67271</v>
      </c>
      <c r="D122" s="16">
        <v>43465</v>
      </c>
      <c r="E122" s="17">
        <v>3808.33</v>
      </c>
      <c r="F122" s="17">
        <v>647.41999999999996</v>
      </c>
      <c r="G122" s="17">
        <v>3160.91</v>
      </c>
      <c r="H122" s="15" t="s">
        <v>218</v>
      </c>
    </row>
    <row r="123" spans="1:8" hidden="1" outlineLevel="2" x14ac:dyDescent="0.3">
      <c r="A123" s="18">
        <v>2</v>
      </c>
      <c r="B123" s="15" t="s">
        <v>316</v>
      </c>
      <c r="C123" s="15">
        <v>67281</v>
      </c>
      <c r="D123" s="16">
        <v>43465</v>
      </c>
      <c r="E123" s="17">
        <v>7183.33</v>
      </c>
      <c r="F123" s="17">
        <v>1939.5</v>
      </c>
      <c r="G123" s="17">
        <v>5243.83</v>
      </c>
      <c r="H123" s="15" t="s">
        <v>218</v>
      </c>
    </row>
    <row r="124" spans="1:8" hidden="1" outlineLevel="2" x14ac:dyDescent="0.3">
      <c r="A124" s="18">
        <v>2</v>
      </c>
      <c r="B124" s="15" t="s">
        <v>317</v>
      </c>
      <c r="C124" s="15">
        <v>67282</v>
      </c>
      <c r="D124" s="16">
        <v>43465</v>
      </c>
      <c r="E124" s="17">
        <v>3995.83</v>
      </c>
      <c r="F124" s="17">
        <v>759.21</v>
      </c>
      <c r="G124" s="17">
        <v>3236.62</v>
      </c>
      <c r="H124" s="15" t="s">
        <v>218</v>
      </c>
    </row>
    <row r="125" spans="1:8" hidden="1" outlineLevel="2" x14ac:dyDescent="0.3">
      <c r="A125" s="18">
        <v>2</v>
      </c>
      <c r="B125" s="15" t="s">
        <v>319</v>
      </c>
      <c r="C125" s="15">
        <v>67284</v>
      </c>
      <c r="D125" s="16">
        <v>43465</v>
      </c>
      <c r="E125" s="17">
        <v>5308.33</v>
      </c>
      <c r="F125" s="17">
        <v>1274</v>
      </c>
      <c r="G125" s="17">
        <v>4034.33</v>
      </c>
      <c r="H125" s="15" t="s">
        <v>218</v>
      </c>
    </row>
    <row r="126" spans="1:8" hidden="1" outlineLevel="2" x14ac:dyDescent="0.3">
      <c r="A126" s="18">
        <v>2</v>
      </c>
      <c r="B126" s="15" t="s">
        <v>325</v>
      </c>
      <c r="C126" s="15">
        <v>67290</v>
      </c>
      <c r="D126" s="16">
        <v>43465</v>
      </c>
      <c r="E126" s="17">
        <v>5683.33</v>
      </c>
      <c r="F126" s="17">
        <v>1591.33</v>
      </c>
      <c r="G126" s="17">
        <v>4092</v>
      </c>
      <c r="H126" s="15" t="s">
        <v>218</v>
      </c>
    </row>
    <row r="127" spans="1:8" hidden="1" outlineLevel="2" x14ac:dyDescent="0.3">
      <c r="A127" s="18">
        <v>2</v>
      </c>
      <c r="B127" s="15" t="s">
        <v>331</v>
      </c>
      <c r="C127" s="15">
        <v>67296</v>
      </c>
      <c r="D127" s="16">
        <v>43465</v>
      </c>
      <c r="E127" s="17">
        <v>5120.83</v>
      </c>
      <c r="F127" s="17">
        <v>1229</v>
      </c>
      <c r="G127" s="17">
        <v>3891.83</v>
      </c>
      <c r="H127" s="15" t="s">
        <v>218</v>
      </c>
    </row>
    <row r="128" spans="1:8" hidden="1" outlineLevel="2" x14ac:dyDescent="0.3">
      <c r="A128" s="18">
        <v>2</v>
      </c>
      <c r="B128" s="15" t="s">
        <v>336</v>
      </c>
      <c r="C128" s="15">
        <v>67301</v>
      </c>
      <c r="D128" s="16">
        <v>43465</v>
      </c>
      <c r="E128" s="17">
        <v>5308.33</v>
      </c>
      <c r="F128" s="17">
        <v>1220.92</v>
      </c>
      <c r="G128" s="17">
        <v>4087.41</v>
      </c>
      <c r="H128" s="15" t="s">
        <v>218</v>
      </c>
    </row>
    <row r="129" spans="1:8" hidden="1" outlineLevel="2" x14ac:dyDescent="0.3">
      <c r="A129" s="18">
        <v>2</v>
      </c>
      <c r="B129" s="15" t="s">
        <v>350</v>
      </c>
      <c r="C129" s="15">
        <v>67315</v>
      </c>
      <c r="D129" s="16">
        <v>43465</v>
      </c>
      <c r="E129" s="17">
        <v>3995.83</v>
      </c>
      <c r="F129" s="17">
        <v>959</v>
      </c>
      <c r="G129" s="17">
        <v>3036.83</v>
      </c>
      <c r="H129" s="15" t="s">
        <v>218</v>
      </c>
    </row>
    <row r="130" spans="1:8" hidden="1" outlineLevel="2" x14ac:dyDescent="0.3">
      <c r="A130" s="18">
        <v>2</v>
      </c>
      <c r="B130" s="15" t="s">
        <v>351</v>
      </c>
      <c r="C130" s="15">
        <v>67316</v>
      </c>
      <c r="D130" s="16">
        <v>43465</v>
      </c>
      <c r="E130" s="17">
        <v>7370.83</v>
      </c>
      <c r="F130" s="17">
        <v>2063.83</v>
      </c>
      <c r="G130" s="17">
        <v>5307</v>
      </c>
      <c r="H130" s="15" t="s">
        <v>218</v>
      </c>
    </row>
    <row r="131" spans="1:8" hidden="1" outlineLevel="2" x14ac:dyDescent="0.3">
      <c r="A131" s="18">
        <v>2</v>
      </c>
      <c r="B131" s="15" t="s">
        <v>357</v>
      </c>
      <c r="C131" s="15">
        <v>67322</v>
      </c>
      <c r="D131" s="16">
        <v>43465</v>
      </c>
      <c r="E131" s="17">
        <v>6058.33</v>
      </c>
      <c r="F131" s="17">
        <v>1635.75</v>
      </c>
      <c r="G131" s="17">
        <v>4422.58</v>
      </c>
      <c r="H131" s="15" t="s">
        <v>218</v>
      </c>
    </row>
    <row r="132" spans="1:8" hidden="1" outlineLevel="2" x14ac:dyDescent="0.3">
      <c r="A132" s="18">
        <v>2</v>
      </c>
      <c r="B132" s="15" t="s">
        <v>359</v>
      </c>
      <c r="C132" s="15">
        <v>67324</v>
      </c>
      <c r="D132" s="16">
        <v>43465</v>
      </c>
      <c r="E132" s="17">
        <v>6433.33</v>
      </c>
      <c r="F132" s="17">
        <v>1801.33</v>
      </c>
      <c r="G132" s="17">
        <v>4632</v>
      </c>
      <c r="H132" s="15" t="s">
        <v>218</v>
      </c>
    </row>
    <row r="133" spans="1:8" hidden="1" outlineLevel="2" x14ac:dyDescent="0.3">
      <c r="A133" s="18">
        <v>2</v>
      </c>
      <c r="B133" s="15" t="s">
        <v>362</v>
      </c>
      <c r="C133" s="15">
        <v>67327</v>
      </c>
      <c r="D133" s="16">
        <v>43465</v>
      </c>
      <c r="E133" s="17">
        <v>3808.33</v>
      </c>
      <c r="F133" s="17">
        <v>914</v>
      </c>
      <c r="G133" s="17">
        <v>2894.33</v>
      </c>
      <c r="H133" s="15" t="s">
        <v>218</v>
      </c>
    </row>
    <row r="134" spans="1:8" hidden="1" outlineLevel="2" x14ac:dyDescent="0.3">
      <c r="A134" s="18">
        <v>2</v>
      </c>
      <c r="B134" s="15" t="s">
        <v>364</v>
      </c>
      <c r="C134" s="15">
        <v>67329</v>
      </c>
      <c r="D134" s="16">
        <v>43465</v>
      </c>
      <c r="E134" s="17">
        <v>5120.83</v>
      </c>
      <c r="F134" s="17">
        <v>1433.83</v>
      </c>
      <c r="G134" s="17">
        <v>3687</v>
      </c>
      <c r="H134" s="15" t="s">
        <v>218</v>
      </c>
    </row>
    <row r="135" spans="1:8" hidden="1" outlineLevel="2" x14ac:dyDescent="0.3">
      <c r="A135" s="18">
        <v>2</v>
      </c>
      <c r="B135" s="15" t="s">
        <v>366</v>
      </c>
      <c r="C135" s="15">
        <v>67331</v>
      </c>
      <c r="D135" s="16">
        <v>43465</v>
      </c>
      <c r="E135" s="17">
        <v>6245.83</v>
      </c>
      <c r="F135" s="17">
        <v>1998.67</v>
      </c>
      <c r="G135" s="17">
        <v>4247.16</v>
      </c>
      <c r="H135" s="15" t="s">
        <v>218</v>
      </c>
    </row>
    <row r="136" spans="1:8" hidden="1" outlineLevel="2" x14ac:dyDescent="0.3">
      <c r="A136" s="18">
        <v>2</v>
      </c>
      <c r="B136" s="15" t="s">
        <v>370</v>
      </c>
      <c r="C136" s="15">
        <v>67335</v>
      </c>
      <c r="D136" s="16">
        <v>43465</v>
      </c>
      <c r="E136" s="17">
        <v>5870.83</v>
      </c>
      <c r="F136" s="17">
        <v>1409</v>
      </c>
      <c r="G136" s="17">
        <v>4461.83</v>
      </c>
      <c r="H136" s="15" t="s">
        <v>218</v>
      </c>
    </row>
    <row r="137" spans="1:8" hidden="1" outlineLevel="2" x14ac:dyDescent="0.3">
      <c r="A137" s="18">
        <v>2</v>
      </c>
      <c r="B137" s="15" t="s">
        <v>372</v>
      </c>
      <c r="C137" s="15">
        <v>67337</v>
      </c>
      <c r="D137" s="16">
        <v>43465</v>
      </c>
      <c r="E137" s="17">
        <v>6808.33</v>
      </c>
      <c r="F137" s="17">
        <v>1838.25</v>
      </c>
      <c r="G137" s="17">
        <v>4970.08</v>
      </c>
      <c r="H137" s="15" t="s">
        <v>218</v>
      </c>
    </row>
    <row r="138" spans="1:8" hidden="1" outlineLevel="2" x14ac:dyDescent="0.3">
      <c r="A138" s="18">
        <v>2</v>
      </c>
      <c r="B138" s="15" t="s">
        <v>385</v>
      </c>
      <c r="C138" s="15">
        <v>67350</v>
      </c>
      <c r="D138" s="16">
        <v>43465</v>
      </c>
      <c r="E138" s="17">
        <v>5683.33</v>
      </c>
      <c r="F138" s="17">
        <v>1534.5</v>
      </c>
      <c r="G138" s="17">
        <v>4148.83</v>
      </c>
      <c r="H138" s="15" t="s">
        <v>218</v>
      </c>
    </row>
    <row r="139" spans="1:8" hidden="1" outlineLevel="2" x14ac:dyDescent="0.3">
      <c r="A139" s="18">
        <v>2</v>
      </c>
      <c r="B139" s="15" t="s">
        <v>396</v>
      </c>
      <c r="C139" s="15">
        <v>67361</v>
      </c>
      <c r="D139" s="16">
        <v>43465</v>
      </c>
      <c r="E139" s="17">
        <v>5308.33</v>
      </c>
      <c r="F139" s="17">
        <v>1327.08</v>
      </c>
      <c r="G139" s="17">
        <v>3981.25</v>
      </c>
      <c r="H139" s="15" t="s">
        <v>218</v>
      </c>
    </row>
    <row r="140" spans="1:8" hidden="1" outlineLevel="2" x14ac:dyDescent="0.3">
      <c r="A140" s="18">
        <v>2</v>
      </c>
      <c r="B140" s="15" t="s">
        <v>398</v>
      </c>
      <c r="C140" s="15">
        <v>67363</v>
      </c>
      <c r="D140" s="16">
        <v>43465</v>
      </c>
      <c r="E140" s="17">
        <v>4558.33</v>
      </c>
      <c r="F140" s="17">
        <v>1139.58</v>
      </c>
      <c r="G140" s="17">
        <v>3418.75</v>
      </c>
      <c r="H140" s="15" t="s">
        <v>218</v>
      </c>
    </row>
    <row r="141" spans="1:8" hidden="1" outlineLevel="2" x14ac:dyDescent="0.3">
      <c r="A141" s="18">
        <v>2</v>
      </c>
      <c r="B141" s="15" t="s">
        <v>401</v>
      </c>
      <c r="C141" s="15">
        <v>67366</v>
      </c>
      <c r="D141" s="16">
        <v>43465</v>
      </c>
      <c r="E141" s="17">
        <v>6058.33</v>
      </c>
      <c r="F141" s="17">
        <v>1817.5</v>
      </c>
      <c r="G141" s="17">
        <v>4240.83</v>
      </c>
      <c r="H141" s="15" t="s">
        <v>218</v>
      </c>
    </row>
    <row r="142" spans="1:8" hidden="1" outlineLevel="2" x14ac:dyDescent="0.3">
      <c r="A142" s="18">
        <v>2</v>
      </c>
      <c r="B142" s="15" t="s">
        <v>402</v>
      </c>
      <c r="C142" s="15">
        <v>67367</v>
      </c>
      <c r="D142" s="16">
        <v>43465</v>
      </c>
      <c r="E142" s="17">
        <v>5683.33</v>
      </c>
      <c r="F142" s="17">
        <v>1307.17</v>
      </c>
      <c r="G142" s="17">
        <v>4376.16</v>
      </c>
      <c r="H142" s="15" t="s">
        <v>218</v>
      </c>
    </row>
    <row r="143" spans="1:8" hidden="1" outlineLevel="2" x14ac:dyDescent="0.3">
      <c r="A143" s="18">
        <v>2</v>
      </c>
      <c r="B143" s="15" t="s">
        <v>404</v>
      </c>
      <c r="C143" s="15">
        <v>67369</v>
      </c>
      <c r="D143" s="16">
        <v>43465</v>
      </c>
      <c r="E143" s="17">
        <v>5683.33</v>
      </c>
      <c r="F143" s="17">
        <v>1591.33</v>
      </c>
      <c r="G143" s="17">
        <v>4092</v>
      </c>
      <c r="H143" s="15" t="s">
        <v>218</v>
      </c>
    </row>
    <row r="144" spans="1:8" hidden="1" outlineLevel="2" x14ac:dyDescent="0.3">
      <c r="A144" s="18">
        <v>2</v>
      </c>
      <c r="B144" s="15" t="s">
        <v>252</v>
      </c>
      <c r="C144" s="15">
        <v>67405</v>
      </c>
      <c r="D144" s="16">
        <v>43465</v>
      </c>
      <c r="E144" s="17">
        <v>9217.5</v>
      </c>
      <c r="F144" s="17">
        <v>2488.73</v>
      </c>
      <c r="G144" s="17">
        <v>6728.77</v>
      </c>
      <c r="H144" s="15" t="s">
        <v>418</v>
      </c>
    </row>
    <row r="145" spans="1:8" hidden="1" outlineLevel="2" x14ac:dyDescent="0.3">
      <c r="A145" s="18">
        <v>2</v>
      </c>
      <c r="B145" s="15" t="s">
        <v>254</v>
      </c>
      <c r="C145" s="15">
        <v>67407</v>
      </c>
      <c r="D145" s="16">
        <v>43465</v>
      </c>
      <c r="E145" s="17">
        <v>4120</v>
      </c>
      <c r="F145" s="17">
        <v>1030</v>
      </c>
      <c r="G145" s="17">
        <v>3090</v>
      </c>
      <c r="H145" s="15" t="s">
        <v>418</v>
      </c>
    </row>
    <row r="146" spans="1:8" hidden="1" outlineLevel="2" x14ac:dyDescent="0.3">
      <c r="A146" s="18">
        <v>2</v>
      </c>
      <c r="B146" s="15" t="s">
        <v>264</v>
      </c>
      <c r="C146" s="15">
        <v>67415</v>
      </c>
      <c r="D146" s="16">
        <v>43465</v>
      </c>
      <c r="E146" s="17">
        <v>7867.5</v>
      </c>
      <c r="F146" s="17">
        <v>2045.55</v>
      </c>
      <c r="G146" s="17">
        <v>5821.95</v>
      </c>
      <c r="H146" s="15" t="s">
        <v>418</v>
      </c>
    </row>
    <row r="147" spans="1:8" hidden="1" outlineLevel="2" x14ac:dyDescent="0.3">
      <c r="A147" s="18">
        <v>2</v>
      </c>
      <c r="B147" s="15" t="s">
        <v>270</v>
      </c>
      <c r="C147" s="15">
        <v>67421</v>
      </c>
      <c r="D147" s="16">
        <v>43465</v>
      </c>
      <c r="E147" s="17">
        <v>4570</v>
      </c>
      <c r="F147" s="17">
        <v>1142.5</v>
      </c>
      <c r="G147" s="17">
        <v>3427.5</v>
      </c>
      <c r="H147" s="15" t="s">
        <v>418</v>
      </c>
    </row>
    <row r="148" spans="1:8" hidden="1" outlineLevel="2" x14ac:dyDescent="0.3">
      <c r="A148" s="18">
        <v>2</v>
      </c>
      <c r="B148" s="15" t="s">
        <v>272</v>
      </c>
      <c r="C148" s="15">
        <v>67423</v>
      </c>
      <c r="D148" s="16">
        <v>43465</v>
      </c>
      <c r="E148" s="17">
        <v>16340</v>
      </c>
      <c r="F148" s="17">
        <v>4411.8</v>
      </c>
      <c r="G148" s="17">
        <v>11928.2</v>
      </c>
      <c r="H148" s="15" t="s">
        <v>418</v>
      </c>
    </row>
    <row r="149" spans="1:8" hidden="1" outlineLevel="2" x14ac:dyDescent="0.3">
      <c r="A149" s="18">
        <v>2</v>
      </c>
      <c r="B149" s="15" t="s">
        <v>283</v>
      </c>
      <c r="C149" s="15">
        <v>67429</v>
      </c>
      <c r="D149" s="16">
        <v>43465</v>
      </c>
      <c r="E149" s="17">
        <v>15890</v>
      </c>
      <c r="F149" s="17">
        <v>4608.1000000000004</v>
      </c>
      <c r="G149" s="17">
        <v>11281.9</v>
      </c>
      <c r="H149" s="15" t="s">
        <v>418</v>
      </c>
    </row>
    <row r="150" spans="1:8" hidden="1" outlineLevel="2" x14ac:dyDescent="0.3">
      <c r="A150" s="18">
        <v>2</v>
      </c>
      <c r="B150" s="15" t="s">
        <v>285</v>
      </c>
      <c r="C150" s="15">
        <v>67431</v>
      </c>
      <c r="D150" s="16">
        <v>43465</v>
      </c>
      <c r="E150" s="17">
        <v>14090</v>
      </c>
      <c r="F150" s="17">
        <v>4086.1</v>
      </c>
      <c r="G150" s="17">
        <v>10003.9</v>
      </c>
      <c r="H150" s="15" t="s">
        <v>418</v>
      </c>
    </row>
    <row r="151" spans="1:8" hidden="1" outlineLevel="2" x14ac:dyDescent="0.3">
      <c r="A151" s="18">
        <v>2</v>
      </c>
      <c r="B151" s="15" t="s">
        <v>289</v>
      </c>
      <c r="C151" s="15">
        <v>67435</v>
      </c>
      <c r="D151" s="16">
        <v>43465</v>
      </c>
      <c r="E151" s="17">
        <v>17240</v>
      </c>
      <c r="F151" s="17">
        <v>4999.6000000000004</v>
      </c>
      <c r="G151" s="17">
        <v>12240.4</v>
      </c>
      <c r="H151" s="15" t="s">
        <v>418</v>
      </c>
    </row>
    <row r="152" spans="1:8" hidden="1" outlineLevel="2" x14ac:dyDescent="0.3">
      <c r="A152" s="18">
        <v>2</v>
      </c>
      <c r="B152" s="15" t="s">
        <v>294</v>
      </c>
      <c r="C152" s="15">
        <v>67439</v>
      </c>
      <c r="D152" s="16">
        <v>43465</v>
      </c>
      <c r="E152" s="17">
        <v>9892.5</v>
      </c>
      <c r="F152" s="17">
        <v>2572.0500000000002</v>
      </c>
      <c r="G152" s="17">
        <v>7320.45</v>
      </c>
      <c r="H152" s="15" t="s">
        <v>418</v>
      </c>
    </row>
    <row r="153" spans="1:8" hidden="1" outlineLevel="2" x14ac:dyDescent="0.3">
      <c r="A153" s="18">
        <v>2</v>
      </c>
      <c r="B153" s="15" t="s">
        <v>306</v>
      </c>
      <c r="C153" s="15">
        <v>67447</v>
      </c>
      <c r="D153" s="16">
        <v>43465</v>
      </c>
      <c r="E153" s="17">
        <v>4570</v>
      </c>
      <c r="F153" s="17">
        <v>776.9</v>
      </c>
      <c r="G153" s="17">
        <v>3793.1</v>
      </c>
      <c r="H153" s="15" t="s">
        <v>418</v>
      </c>
    </row>
    <row r="154" spans="1:8" hidden="1" outlineLevel="2" x14ac:dyDescent="0.3">
      <c r="A154" s="18">
        <v>2</v>
      </c>
      <c r="B154" s="15" t="s">
        <v>316</v>
      </c>
      <c r="C154" s="15">
        <v>67454</v>
      </c>
      <c r="D154" s="16">
        <v>43465</v>
      </c>
      <c r="E154" s="17">
        <v>17240</v>
      </c>
      <c r="F154" s="17">
        <v>4654.8</v>
      </c>
      <c r="G154" s="17">
        <v>12585.2</v>
      </c>
      <c r="H154" s="15" t="s">
        <v>418</v>
      </c>
    </row>
    <row r="155" spans="1:8" hidden="1" outlineLevel="2" x14ac:dyDescent="0.3">
      <c r="A155" s="18">
        <v>2</v>
      </c>
      <c r="B155" s="15" t="s">
        <v>317</v>
      </c>
      <c r="C155" s="15">
        <v>67455</v>
      </c>
      <c r="D155" s="16">
        <v>43465</v>
      </c>
      <c r="E155" s="17">
        <v>4795</v>
      </c>
      <c r="F155" s="17">
        <v>911.05</v>
      </c>
      <c r="G155" s="17">
        <v>3883.95</v>
      </c>
      <c r="H155" s="15" t="s">
        <v>418</v>
      </c>
    </row>
    <row r="156" spans="1:8" hidden="1" outlineLevel="2" x14ac:dyDescent="0.3">
      <c r="A156" s="18">
        <v>2</v>
      </c>
      <c r="B156" s="15" t="s">
        <v>319</v>
      </c>
      <c r="C156" s="15">
        <v>67457</v>
      </c>
      <c r="D156" s="16">
        <v>43465</v>
      </c>
      <c r="E156" s="17">
        <v>9555</v>
      </c>
      <c r="F156" s="17">
        <v>2293.1999999999998</v>
      </c>
      <c r="G156" s="17">
        <v>7261.8</v>
      </c>
      <c r="H156" s="15" t="s">
        <v>418</v>
      </c>
    </row>
    <row r="157" spans="1:8" hidden="1" outlineLevel="2" x14ac:dyDescent="0.3">
      <c r="A157" s="18">
        <v>2</v>
      </c>
      <c r="B157" s="15" t="s">
        <v>325</v>
      </c>
      <c r="C157" s="15">
        <v>67462</v>
      </c>
      <c r="D157" s="16">
        <v>43465</v>
      </c>
      <c r="E157" s="17">
        <v>10230</v>
      </c>
      <c r="F157" s="17">
        <v>2864.4</v>
      </c>
      <c r="G157" s="17">
        <v>7365.6</v>
      </c>
      <c r="H157" s="15" t="s">
        <v>418</v>
      </c>
    </row>
    <row r="158" spans="1:8" hidden="1" outlineLevel="2" x14ac:dyDescent="0.3">
      <c r="A158" s="18">
        <v>2</v>
      </c>
      <c r="B158" s="15" t="s">
        <v>331</v>
      </c>
      <c r="C158" s="15">
        <v>67468</v>
      </c>
      <c r="D158" s="16">
        <v>43465</v>
      </c>
      <c r="E158" s="17">
        <v>9217.5</v>
      </c>
      <c r="F158" s="17">
        <v>2212.1999999999998</v>
      </c>
      <c r="G158" s="17">
        <v>7005.3</v>
      </c>
      <c r="H158" s="15" t="s">
        <v>418</v>
      </c>
    </row>
    <row r="159" spans="1:8" hidden="1" outlineLevel="2" x14ac:dyDescent="0.3">
      <c r="A159" s="18">
        <v>2</v>
      </c>
      <c r="B159" s="15" t="s">
        <v>336</v>
      </c>
      <c r="C159" s="15">
        <v>67473</v>
      </c>
      <c r="D159" s="16">
        <v>43465</v>
      </c>
      <c r="E159" s="17">
        <v>9555</v>
      </c>
      <c r="F159" s="17">
        <v>2197.65</v>
      </c>
      <c r="G159" s="17">
        <v>7357.35</v>
      </c>
      <c r="H159" s="15" t="s">
        <v>418</v>
      </c>
    </row>
    <row r="160" spans="1:8" hidden="1" outlineLevel="2" x14ac:dyDescent="0.3">
      <c r="A160" s="18">
        <v>2</v>
      </c>
      <c r="B160" s="15" t="s">
        <v>350</v>
      </c>
      <c r="C160" s="15">
        <v>67483</v>
      </c>
      <c r="D160" s="16">
        <v>43465</v>
      </c>
      <c r="E160" s="17">
        <v>4795</v>
      </c>
      <c r="F160" s="17">
        <v>1150.8</v>
      </c>
      <c r="G160" s="17">
        <v>3644.2</v>
      </c>
      <c r="H160" s="15" t="s">
        <v>418</v>
      </c>
    </row>
    <row r="161" spans="1:8" hidden="1" outlineLevel="2" x14ac:dyDescent="0.3">
      <c r="A161" s="18">
        <v>2</v>
      </c>
      <c r="B161" s="15" t="s">
        <v>351</v>
      </c>
      <c r="C161" s="15">
        <v>67484</v>
      </c>
      <c r="D161" s="16">
        <v>43465</v>
      </c>
      <c r="E161" s="17">
        <v>17690</v>
      </c>
      <c r="F161" s="17">
        <v>4953.2</v>
      </c>
      <c r="G161" s="17">
        <v>12736.8</v>
      </c>
      <c r="H161" s="15" t="s">
        <v>418</v>
      </c>
    </row>
    <row r="162" spans="1:8" hidden="1" outlineLevel="2" x14ac:dyDescent="0.3">
      <c r="A162" s="18">
        <v>2</v>
      </c>
      <c r="B162" s="15" t="s">
        <v>357</v>
      </c>
      <c r="C162" s="15">
        <v>67489</v>
      </c>
      <c r="D162" s="16">
        <v>43465</v>
      </c>
      <c r="E162" s="17">
        <v>14540</v>
      </c>
      <c r="F162" s="17">
        <v>3925.8</v>
      </c>
      <c r="G162" s="17">
        <v>10614.2</v>
      </c>
      <c r="H162" s="15" t="s">
        <v>418</v>
      </c>
    </row>
    <row r="163" spans="1:8" hidden="1" outlineLevel="2" x14ac:dyDescent="0.3">
      <c r="A163" s="18">
        <v>2</v>
      </c>
      <c r="B163" s="15" t="s">
        <v>359</v>
      </c>
      <c r="C163" s="15">
        <v>67491</v>
      </c>
      <c r="D163" s="16">
        <v>43465</v>
      </c>
      <c r="E163" s="17">
        <v>15440</v>
      </c>
      <c r="F163" s="17">
        <v>4323.2</v>
      </c>
      <c r="G163" s="17">
        <v>11116.8</v>
      </c>
      <c r="H163" s="15" t="s">
        <v>418</v>
      </c>
    </row>
    <row r="164" spans="1:8" hidden="1" outlineLevel="2" x14ac:dyDescent="0.3">
      <c r="A164" s="18">
        <v>2</v>
      </c>
      <c r="B164" s="15" t="s">
        <v>362</v>
      </c>
      <c r="C164" s="15">
        <v>67494</v>
      </c>
      <c r="D164" s="16">
        <v>43465</v>
      </c>
      <c r="E164" s="17">
        <v>4570</v>
      </c>
      <c r="F164" s="17">
        <v>1096.8</v>
      </c>
      <c r="G164" s="17">
        <v>3473.2</v>
      </c>
      <c r="H164" s="15" t="s">
        <v>418</v>
      </c>
    </row>
    <row r="165" spans="1:8" hidden="1" outlineLevel="2" x14ac:dyDescent="0.3">
      <c r="A165" s="18">
        <v>2</v>
      </c>
      <c r="B165" s="15" t="s">
        <v>364</v>
      </c>
      <c r="C165" s="15">
        <v>67496</v>
      </c>
      <c r="D165" s="16">
        <v>43465</v>
      </c>
      <c r="E165" s="17">
        <v>9217.5</v>
      </c>
      <c r="F165" s="17">
        <v>2580.9</v>
      </c>
      <c r="G165" s="17">
        <v>6636.6</v>
      </c>
      <c r="H165" s="15" t="s">
        <v>418</v>
      </c>
    </row>
    <row r="166" spans="1:8" hidden="1" outlineLevel="2" x14ac:dyDescent="0.3">
      <c r="A166" s="18">
        <v>2</v>
      </c>
      <c r="B166" s="15" t="s">
        <v>366</v>
      </c>
      <c r="C166" s="15">
        <v>67498</v>
      </c>
      <c r="D166" s="16">
        <v>43465</v>
      </c>
      <c r="E166" s="17">
        <v>14990</v>
      </c>
      <c r="F166" s="17">
        <v>4796.8</v>
      </c>
      <c r="G166" s="17">
        <v>10193.200000000001</v>
      </c>
      <c r="H166" s="15" t="s">
        <v>418</v>
      </c>
    </row>
    <row r="167" spans="1:8" hidden="1" outlineLevel="2" x14ac:dyDescent="0.3">
      <c r="A167" s="18">
        <v>2</v>
      </c>
      <c r="B167" s="15" t="s">
        <v>370</v>
      </c>
      <c r="C167" s="15">
        <v>67502</v>
      </c>
      <c r="D167" s="16">
        <v>43465</v>
      </c>
      <c r="E167" s="17">
        <v>14090</v>
      </c>
      <c r="F167" s="17">
        <v>3381.6</v>
      </c>
      <c r="G167" s="17">
        <v>10708.4</v>
      </c>
      <c r="H167" s="15" t="s">
        <v>418</v>
      </c>
    </row>
    <row r="168" spans="1:8" hidden="1" outlineLevel="2" x14ac:dyDescent="0.3">
      <c r="A168" s="18">
        <v>2</v>
      </c>
      <c r="B168" s="15" t="s">
        <v>372</v>
      </c>
      <c r="C168" s="15">
        <v>67503</v>
      </c>
      <c r="D168" s="16">
        <v>43465</v>
      </c>
      <c r="E168" s="17">
        <v>16340</v>
      </c>
      <c r="F168" s="17">
        <v>4411.8</v>
      </c>
      <c r="G168" s="17">
        <v>11928.2</v>
      </c>
      <c r="H168" s="15" t="s">
        <v>418</v>
      </c>
    </row>
    <row r="169" spans="1:8" hidden="1" outlineLevel="2" x14ac:dyDescent="0.3">
      <c r="A169" s="18">
        <v>2</v>
      </c>
      <c r="B169" s="15" t="s">
        <v>385</v>
      </c>
      <c r="C169" s="15">
        <v>67512</v>
      </c>
      <c r="D169" s="16">
        <v>43465</v>
      </c>
      <c r="E169" s="17">
        <v>10230</v>
      </c>
      <c r="F169" s="17">
        <v>2762.1</v>
      </c>
      <c r="G169" s="17">
        <v>7467.9</v>
      </c>
      <c r="H169" s="15" t="s">
        <v>418</v>
      </c>
    </row>
    <row r="170" spans="1:8" hidden="1" outlineLevel="2" x14ac:dyDescent="0.3">
      <c r="A170" s="18">
        <v>2</v>
      </c>
      <c r="B170" s="15" t="s">
        <v>396</v>
      </c>
      <c r="C170" s="15">
        <v>67523</v>
      </c>
      <c r="D170" s="16">
        <v>43465</v>
      </c>
      <c r="E170" s="17">
        <v>9555</v>
      </c>
      <c r="F170" s="17">
        <v>2388.75</v>
      </c>
      <c r="G170" s="17">
        <v>7166.25</v>
      </c>
      <c r="H170" s="15" t="s">
        <v>418</v>
      </c>
    </row>
    <row r="171" spans="1:8" hidden="1" outlineLevel="2" x14ac:dyDescent="0.3">
      <c r="A171" s="18">
        <v>2</v>
      </c>
      <c r="B171" s="15" t="s">
        <v>398</v>
      </c>
      <c r="C171" s="15">
        <v>67525</v>
      </c>
      <c r="D171" s="16">
        <v>43465</v>
      </c>
      <c r="E171" s="17">
        <v>8205</v>
      </c>
      <c r="F171" s="17">
        <v>2051.25</v>
      </c>
      <c r="G171" s="17">
        <v>6153.75</v>
      </c>
      <c r="H171" s="15" t="s">
        <v>418</v>
      </c>
    </row>
    <row r="172" spans="1:8" hidden="1" outlineLevel="2" x14ac:dyDescent="0.3">
      <c r="A172" s="18">
        <v>2</v>
      </c>
      <c r="B172" s="15" t="s">
        <v>401</v>
      </c>
      <c r="C172" s="15">
        <v>67527</v>
      </c>
      <c r="D172" s="16">
        <v>43465</v>
      </c>
      <c r="E172" s="17">
        <v>14540</v>
      </c>
      <c r="F172" s="17">
        <v>4362</v>
      </c>
      <c r="G172" s="17">
        <v>10178</v>
      </c>
      <c r="H172" s="15" t="s">
        <v>418</v>
      </c>
    </row>
    <row r="173" spans="1:8" hidden="1" outlineLevel="2" x14ac:dyDescent="0.3">
      <c r="A173" s="18">
        <v>2</v>
      </c>
      <c r="B173" s="15" t="s">
        <v>402</v>
      </c>
      <c r="C173" s="15">
        <v>67528</v>
      </c>
      <c r="D173" s="16">
        <v>43465</v>
      </c>
      <c r="E173" s="17">
        <v>10230</v>
      </c>
      <c r="F173" s="17">
        <v>2352.9</v>
      </c>
      <c r="G173" s="17">
        <v>7877.1</v>
      </c>
      <c r="H173" s="15" t="s">
        <v>418</v>
      </c>
    </row>
    <row r="174" spans="1:8" hidden="1" outlineLevel="2" x14ac:dyDescent="0.3">
      <c r="A174" s="18">
        <v>2</v>
      </c>
      <c r="B174" s="15" t="s">
        <v>404</v>
      </c>
      <c r="C174" s="15">
        <v>67530</v>
      </c>
      <c r="D174" s="16">
        <v>43465</v>
      </c>
      <c r="E174" s="17">
        <v>10230</v>
      </c>
      <c r="F174" s="17">
        <v>2864.4</v>
      </c>
      <c r="G174" s="17">
        <v>7365.6</v>
      </c>
      <c r="H174" s="15" t="s">
        <v>418</v>
      </c>
    </row>
    <row r="175" spans="1:8" outlineLevel="1" collapsed="1" x14ac:dyDescent="0.3">
      <c r="A175" s="19" t="s">
        <v>436</v>
      </c>
      <c r="B175" s="15"/>
      <c r="C175" s="15"/>
      <c r="D175" s="16"/>
      <c r="E175" s="17">
        <f>SUBTOTAL(9,E51:E174)</f>
        <v>848477.19000000041</v>
      </c>
      <c r="F175" s="17"/>
      <c r="G175" s="17"/>
      <c r="H175" s="15"/>
    </row>
    <row r="176" spans="1:8" hidden="1" outlineLevel="2" x14ac:dyDescent="0.3">
      <c r="A176" s="18">
        <v>3</v>
      </c>
      <c r="B176" s="15" t="s">
        <v>224</v>
      </c>
      <c r="C176" s="15">
        <v>65791</v>
      </c>
      <c r="D176" s="16">
        <v>43404</v>
      </c>
      <c r="E176" s="17">
        <v>6995.83</v>
      </c>
      <c r="F176" s="17">
        <v>2238.67</v>
      </c>
      <c r="G176" s="17">
        <v>4757.16</v>
      </c>
      <c r="H176" s="15" t="s">
        <v>218</v>
      </c>
    </row>
    <row r="177" spans="1:8" hidden="1" outlineLevel="2" x14ac:dyDescent="0.3">
      <c r="A177" s="18">
        <v>3</v>
      </c>
      <c r="B177" s="15" t="s">
        <v>237</v>
      </c>
      <c r="C177" s="15">
        <v>65804</v>
      </c>
      <c r="D177" s="16">
        <v>43404</v>
      </c>
      <c r="E177" s="17">
        <v>7370.83</v>
      </c>
      <c r="F177" s="17">
        <v>2358.67</v>
      </c>
      <c r="G177" s="17">
        <v>5012.16</v>
      </c>
      <c r="H177" s="15" t="s">
        <v>218</v>
      </c>
    </row>
    <row r="178" spans="1:8" hidden="1" outlineLevel="2" x14ac:dyDescent="0.3">
      <c r="A178" s="18">
        <v>3</v>
      </c>
      <c r="B178" s="15" t="s">
        <v>238</v>
      </c>
      <c r="C178" s="15">
        <v>65805</v>
      </c>
      <c r="D178" s="16">
        <v>43404</v>
      </c>
      <c r="E178" s="17">
        <v>5683.33</v>
      </c>
      <c r="F178" s="17">
        <v>1420.83</v>
      </c>
      <c r="G178" s="17">
        <v>4262.5</v>
      </c>
      <c r="H178" s="15" t="s">
        <v>218</v>
      </c>
    </row>
    <row r="179" spans="1:8" hidden="1" outlineLevel="2" x14ac:dyDescent="0.3">
      <c r="A179" s="18">
        <v>3</v>
      </c>
      <c r="B179" s="15" t="s">
        <v>249</v>
      </c>
      <c r="C179" s="15">
        <v>65816</v>
      </c>
      <c r="D179" s="16">
        <v>43404</v>
      </c>
      <c r="E179" s="17">
        <v>6620.83</v>
      </c>
      <c r="F179" s="17">
        <v>2118.67</v>
      </c>
      <c r="G179" s="17">
        <v>4502.16</v>
      </c>
      <c r="H179" s="15" t="s">
        <v>218</v>
      </c>
    </row>
    <row r="180" spans="1:8" hidden="1" outlineLevel="2" x14ac:dyDescent="0.3">
      <c r="A180" s="18">
        <v>3</v>
      </c>
      <c r="B180" s="15" t="s">
        <v>259</v>
      </c>
      <c r="C180" s="15">
        <v>65826</v>
      </c>
      <c r="D180" s="16">
        <v>43404</v>
      </c>
      <c r="E180" s="17">
        <v>4183.33</v>
      </c>
      <c r="F180" s="17">
        <v>1213.17</v>
      </c>
      <c r="G180" s="17">
        <v>2970.16</v>
      </c>
      <c r="H180" s="15" t="s">
        <v>218</v>
      </c>
    </row>
    <row r="181" spans="1:8" hidden="1" outlineLevel="2" x14ac:dyDescent="0.3">
      <c r="A181" s="18">
        <v>3</v>
      </c>
      <c r="B181" s="15" t="s">
        <v>260</v>
      </c>
      <c r="C181" s="15">
        <v>65827</v>
      </c>
      <c r="D181" s="16">
        <v>43404</v>
      </c>
      <c r="E181" s="17">
        <v>3620.83</v>
      </c>
      <c r="F181" s="17">
        <v>687.96</v>
      </c>
      <c r="G181" s="17">
        <v>2932.87</v>
      </c>
      <c r="H181" s="15" t="s">
        <v>218</v>
      </c>
    </row>
    <row r="182" spans="1:8" hidden="1" outlineLevel="2" x14ac:dyDescent="0.3">
      <c r="A182" s="18">
        <v>3</v>
      </c>
      <c r="B182" s="15" t="s">
        <v>267</v>
      </c>
      <c r="C182" s="15">
        <v>65834</v>
      </c>
      <c r="D182" s="16">
        <v>43404</v>
      </c>
      <c r="E182" s="17">
        <v>5870.83</v>
      </c>
      <c r="F182" s="17">
        <v>1585.13</v>
      </c>
      <c r="G182" s="17">
        <v>4285.7</v>
      </c>
      <c r="H182" s="15" t="s">
        <v>218</v>
      </c>
    </row>
    <row r="183" spans="1:8" hidden="1" outlineLevel="2" x14ac:dyDescent="0.3">
      <c r="A183" s="18">
        <v>3</v>
      </c>
      <c r="B183" s="15" t="s">
        <v>268</v>
      </c>
      <c r="C183" s="15">
        <v>65835</v>
      </c>
      <c r="D183" s="16">
        <v>43404</v>
      </c>
      <c r="E183" s="17">
        <v>6995.83</v>
      </c>
      <c r="F183" s="17">
        <v>1888.88</v>
      </c>
      <c r="G183" s="17">
        <v>5106.95</v>
      </c>
      <c r="H183" s="15" t="s">
        <v>218</v>
      </c>
    </row>
    <row r="184" spans="1:8" hidden="1" outlineLevel="2" x14ac:dyDescent="0.3">
      <c r="A184" s="18">
        <v>3</v>
      </c>
      <c r="B184" s="15" t="s">
        <v>284</v>
      </c>
      <c r="C184" s="15">
        <v>65851</v>
      </c>
      <c r="D184" s="16">
        <v>43404</v>
      </c>
      <c r="E184" s="17">
        <v>7370.83</v>
      </c>
      <c r="F184" s="17">
        <v>2284.96</v>
      </c>
      <c r="G184" s="17">
        <v>5085.87</v>
      </c>
      <c r="H184" s="15" t="s">
        <v>218</v>
      </c>
    </row>
    <row r="185" spans="1:8" hidden="1" outlineLevel="2" x14ac:dyDescent="0.3">
      <c r="A185" s="18">
        <v>3</v>
      </c>
      <c r="B185" s="15" t="s">
        <v>287</v>
      </c>
      <c r="C185" s="15">
        <v>65854</v>
      </c>
      <c r="D185" s="16">
        <v>43404</v>
      </c>
      <c r="E185" s="17">
        <v>5495.83</v>
      </c>
      <c r="F185" s="17">
        <v>1593.79</v>
      </c>
      <c r="G185" s="17">
        <v>3902.04</v>
      </c>
      <c r="H185" s="15" t="s">
        <v>218</v>
      </c>
    </row>
    <row r="186" spans="1:8" hidden="1" outlineLevel="2" x14ac:dyDescent="0.3">
      <c r="A186" s="18">
        <v>3</v>
      </c>
      <c r="B186" s="15" t="s">
        <v>297</v>
      </c>
      <c r="C186" s="15">
        <v>65864</v>
      </c>
      <c r="D186" s="16">
        <v>43404</v>
      </c>
      <c r="E186" s="17">
        <v>6620.83</v>
      </c>
      <c r="F186" s="17">
        <v>1787.63</v>
      </c>
      <c r="G186" s="17">
        <v>4833.2</v>
      </c>
      <c r="H186" s="15" t="s">
        <v>218</v>
      </c>
    </row>
    <row r="187" spans="1:8" hidden="1" outlineLevel="2" x14ac:dyDescent="0.3">
      <c r="A187" s="18">
        <v>3</v>
      </c>
      <c r="B187" s="15" t="s">
        <v>310</v>
      </c>
      <c r="C187" s="15">
        <v>65877</v>
      </c>
      <c r="D187" s="16">
        <v>43404</v>
      </c>
      <c r="E187" s="17">
        <v>6433.33</v>
      </c>
      <c r="F187" s="17">
        <v>1801.33</v>
      </c>
      <c r="G187" s="17">
        <v>4632</v>
      </c>
      <c r="H187" s="15" t="s">
        <v>218</v>
      </c>
    </row>
    <row r="188" spans="1:8" hidden="1" outlineLevel="2" x14ac:dyDescent="0.3">
      <c r="A188" s="18">
        <v>3</v>
      </c>
      <c r="B188" s="15" t="s">
        <v>314</v>
      </c>
      <c r="C188" s="15">
        <v>65881</v>
      </c>
      <c r="D188" s="16">
        <v>43404</v>
      </c>
      <c r="E188" s="17">
        <v>4745.83</v>
      </c>
      <c r="F188" s="17">
        <v>1233.92</v>
      </c>
      <c r="G188" s="17">
        <v>3511.91</v>
      </c>
      <c r="H188" s="15" t="s">
        <v>218</v>
      </c>
    </row>
    <row r="189" spans="1:8" hidden="1" outlineLevel="2" x14ac:dyDescent="0.3">
      <c r="A189" s="18">
        <v>3</v>
      </c>
      <c r="B189" s="15" t="s">
        <v>318</v>
      </c>
      <c r="C189" s="15">
        <v>65885</v>
      </c>
      <c r="D189" s="16">
        <v>43404</v>
      </c>
      <c r="E189" s="17">
        <v>7370.83</v>
      </c>
      <c r="F189" s="17">
        <v>2137.54</v>
      </c>
      <c r="G189" s="17">
        <v>5233.29</v>
      </c>
      <c r="H189" s="15" t="s">
        <v>218</v>
      </c>
    </row>
    <row r="190" spans="1:8" hidden="1" outlineLevel="2" x14ac:dyDescent="0.3">
      <c r="A190" s="18">
        <v>3</v>
      </c>
      <c r="B190" s="15" t="s">
        <v>320</v>
      </c>
      <c r="C190" s="15">
        <v>65887</v>
      </c>
      <c r="D190" s="16">
        <v>43404</v>
      </c>
      <c r="E190" s="17">
        <v>6620.83</v>
      </c>
      <c r="F190" s="17">
        <v>1986.25</v>
      </c>
      <c r="G190" s="17">
        <v>4634.58</v>
      </c>
      <c r="H190" s="15" t="s">
        <v>218</v>
      </c>
    </row>
    <row r="191" spans="1:8" hidden="1" outlineLevel="2" x14ac:dyDescent="0.3">
      <c r="A191" s="18">
        <v>3</v>
      </c>
      <c r="B191" s="15" t="s">
        <v>321</v>
      </c>
      <c r="C191" s="15">
        <v>65888</v>
      </c>
      <c r="D191" s="16">
        <v>43404</v>
      </c>
      <c r="E191" s="17">
        <v>4745.83</v>
      </c>
      <c r="F191" s="17">
        <v>1376.29</v>
      </c>
      <c r="G191" s="17">
        <v>3369.54</v>
      </c>
      <c r="H191" s="15" t="s">
        <v>218</v>
      </c>
    </row>
    <row r="192" spans="1:8" hidden="1" outlineLevel="2" x14ac:dyDescent="0.3">
      <c r="A192" s="18">
        <v>3</v>
      </c>
      <c r="B192" s="15" t="s">
        <v>332</v>
      </c>
      <c r="C192" s="15">
        <v>65899</v>
      </c>
      <c r="D192" s="16">
        <v>43404</v>
      </c>
      <c r="E192" s="17">
        <v>4745.83</v>
      </c>
      <c r="F192" s="17">
        <v>1091.54</v>
      </c>
      <c r="G192" s="17">
        <v>3654.29</v>
      </c>
      <c r="H192" s="15" t="s">
        <v>218</v>
      </c>
    </row>
    <row r="193" spans="1:8" hidden="1" outlineLevel="2" x14ac:dyDescent="0.3">
      <c r="A193" s="18">
        <v>3</v>
      </c>
      <c r="B193" s="15" t="s">
        <v>335</v>
      </c>
      <c r="C193" s="15">
        <v>65902</v>
      </c>
      <c r="D193" s="16">
        <v>43404</v>
      </c>
      <c r="E193" s="17">
        <v>4558.33</v>
      </c>
      <c r="F193" s="17">
        <v>1230.75</v>
      </c>
      <c r="G193" s="17">
        <v>3327.58</v>
      </c>
      <c r="H193" s="15" t="s">
        <v>218</v>
      </c>
    </row>
    <row r="194" spans="1:8" hidden="1" outlineLevel="2" x14ac:dyDescent="0.3">
      <c r="A194" s="18">
        <v>3</v>
      </c>
      <c r="B194" s="15" t="s">
        <v>342</v>
      </c>
      <c r="C194" s="15">
        <v>65909</v>
      </c>
      <c r="D194" s="16">
        <v>43404</v>
      </c>
      <c r="E194" s="17">
        <v>4370.83</v>
      </c>
      <c r="F194" s="17">
        <v>1049</v>
      </c>
      <c r="G194" s="17">
        <v>3321.83</v>
      </c>
      <c r="H194" s="15" t="s">
        <v>218</v>
      </c>
    </row>
    <row r="195" spans="1:8" hidden="1" outlineLevel="2" x14ac:dyDescent="0.3">
      <c r="A195" s="18">
        <v>3</v>
      </c>
      <c r="B195" s="15" t="s">
        <v>343</v>
      </c>
      <c r="C195" s="15">
        <v>65910</v>
      </c>
      <c r="D195" s="16">
        <v>43404</v>
      </c>
      <c r="E195" s="17">
        <v>3433.33</v>
      </c>
      <c r="F195" s="17">
        <v>858.33</v>
      </c>
      <c r="G195" s="17">
        <v>2575</v>
      </c>
      <c r="H195" s="15" t="s">
        <v>218</v>
      </c>
    </row>
    <row r="196" spans="1:8" hidden="1" outlineLevel="2" x14ac:dyDescent="0.3">
      <c r="A196" s="18">
        <v>3</v>
      </c>
      <c r="B196" s="15" t="s">
        <v>345</v>
      </c>
      <c r="C196" s="15">
        <v>65912</v>
      </c>
      <c r="D196" s="16">
        <v>43404</v>
      </c>
      <c r="E196" s="17">
        <v>4745.83</v>
      </c>
      <c r="F196" s="17">
        <v>1091.54</v>
      </c>
      <c r="G196" s="17">
        <v>3654.29</v>
      </c>
      <c r="H196" s="15" t="s">
        <v>218</v>
      </c>
    </row>
    <row r="197" spans="1:8" hidden="1" outlineLevel="2" x14ac:dyDescent="0.3">
      <c r="A197" s="18">
        <v>3</v>
      </c>
      <c r="B197" s="15" t="s">
        <v>352</v>
      </c>
      <c r="C197" s="15">
        <v>65919</v>
      </c>
      <c r="D197" s="16">
        <v>43404</v>
      </c>
      <c r="E197" s="17">
        <v>5308.33</v>
      </c>
      <c r="F197" s="17">
        <v>1274</v>
      </c>
      <c r="G197" s="17">
        <v>4034.33</v>
      </c>
      <c r="H197" s="15" t="s">
        <v>218</v>
      </c>
    </row>
    <row r="198" spans="1:8" hidden="1" outlineLevel="2" x14ac:dyDescent="0.3">
      <c r="A198" s="18">
        <v>3</v>
      </c>
      <c r="B198" s="15" t="s">
        <v>353</v>
      </c>
      <c r="C198" s="15">
        <v>65920</v>
      </c>
      <c r="D198" s="16">
        <v>43404</v>
      </c>
      <c r="E198" s="17">
        <v>6620.83</v>
      </c>
      <c r="F198" s="17">
        <v>1920.04</v>
      </c>
      <c r="G198" s="17">
        <v>4700.79</v>
      </c>
      <c r="H198" s="15" t="s">
        <v>218</v>
      </c>
    </row>
    <row r="199" spans="1:8" hidden="1" outlineLevel="2" x14ac:dyDescent="0.3">
      <c r="A199" s="18">
        <v>3</v>
      </c>
      <c r="B199" s="15" t="s">
        <v>361</v>
      </c>
      <c r="C199" s="15">
        <v>65928</v>
      </c>
      <c r="D199" s="16">
        <v>43404</v>
      </c>
      <c r="E199" s="17">
        <v>6058.33</v>
      </c>
      <c r="F199" s="17">
        <v>1635.75</v>
      </c>
      <c r="G199" s="17">
        <v>4422.58</v>
      </c>
      <c r="H199" s="15" t="s">
        <v>218</v>
      </c>
    </row>
    <row r="200" spans="1:8" hidden="1" outlineLevel="2" x14ac:dyDescent="0.3">
      <c r="A200" s="18">
        <v>3</v>
      </c>
      <c r="B200" s="15" t="s">
        <v>368</v>
      </c>
      <c r="C200" s="15">
        <v>65935</v>
      </c>
      <c r="D200" s="16">
        <v>43404</v>
      </c>
      <c r="E200" s="17">
        <v>4558.33</v>
      </c>
      <c r="F200" s="17">
        <v>1321.92</v>
      </c>
      <c r="G200" s="17">
        <v>3236.41</v>
      </c>
      <c r="H200" s="15" t="s">
        <v>218</v>
      </c>
    </row>
    <row r="201" spans="1:8" hidden="1" outlineLevel="2" x14ac:dyDescent="0.3">
      <c r="A201" s="18">
        <v>3</v>
      </c>
      <c r="B201" s="15" t="s">
        <v>378</v>
      </c>
      <c r="C201" s="15">
        <v>65945</v>
      </c>
      <c r="D201" s="16">
        <v>43404</v>
      </c>
      <c r="E201" s="17">
        <v>4745.83</v>
      </c>
      <c r="F201" s="17">
        <v>1139</v>
      </c>
      <c r="G201" s="17">
        <v>3606.83</v>
      </c>
      <c r="H201" s="15" t="s">
        <v>218</v>
      </c>
    </row>
    <row r="202" spans="1:8" hidden="1" outlineLevel="2" x14ac:dyDescent="0.3">
      <c r="A202" s="18">
        <v>3</v>
      </c>
      <c r="B202" s="15" t="s">
        <v>383</v>
      </c>
      <c r="C202" s="15">
        <v>65950</v>
      </c>
      <c r="D202" s="16">
        <v>43404</v>
      </c>
      <c r="E202" s="17">
        <v>3620.83</v>
      </c>
      <c r="F202" s="17">
        <v>615.54</v>
      </c>
      <c r="G202" s="17">
        <v>3005.29</v>
      </c>
      <c r="H202" s="15" t="s">
        <v>218</v>
      </c>
    </row>
    <row r="203" spans="1:8" hidden="1" outlineLevel="2" x14ac:dyDescent="0.3">
      <c r="A203" s="18">
        <v>3</v>
      </c>
      <c r="B203" s="15" t="s">
        <v>389</v>
      </c>
      <c r="C203" s="15">
        <v>65956</v>
      </c>
      <c r="D203" s="16">
        <v>43404</v>
      </c>
      <c r="E203" s="17">
        <v>3808.33</v>
      </c>
      <c r="F203" s="17">
        <v>647.41999999999996</v>
      </c>
      <c r="G203" s="17">
        <v>3160.91</v>
      </c>
      <c r="H203" s="15" t="s">
        <v>218</v>
      </c>
    </row>
    <row r="204" spans="1:8" hidden="1" outlineLevel="2" x14ac:dyDescent="0.3">
      <c r="A204" s="18">
        <v>3</v>
      </c>
      <c r="B204" s="15" t="s">
        <v>393</v>
      </c>
      <c r="C204" s="15">
        <v>65960</v>
      </c>
      <c r="D204" s="16">
        <v>43404</v>
      </c>
      <c r="E204" s="17">
        <v>6995.83</v>
      </c>
      <c r="F204" s="17">
        <v>2238.67</v>
      </c>
      <c r="G204" s="17">
        <v>4757.16</v>
      </c>
      <c r="H204" s="15" t="s">
        <v>218</v>
      </c>
    </row>
    <row r="205" spans="1:8" hidden="1" outlineLevel="2" x14ac:dyDescent="0.3">
      <c r="A205" s="18">
        <v>3</v>
      </c>
      <c r="B205" s="15" t="s">
        <v>397</v>
      </c>
      <c r="C205" s="15">
        <v>65964</v>
      </c>
      <c r="D205" s="16">
        <v>43404</v>
      </c>
      <c r="E205" s="17">
        <v>6620.83</v>
      </c>
      <c r="F205" s="17">
        <v>1986.25</v>
      </c>
      <c r="G205" s="17">
        <v>4634.58</v>
      </c>
      <c r="H205" s="15" t="s">
        <v>218</v>
      </c>
    </row>
    <row r="206" spans="1:8" hidden="1" outlineLevel="2" x14ac:dyDescent="0.3">
      <c r="A206" s="18">
        <v>3</v>
      </c>
      <c r="B206" s="15" t="s">
        <v>405</v>
      </c>
      <c r="C206" s="15">
        <v>65972</v>
      </c>
      <c r="D206" s="16">
        <v>43404</v>
      </c>
      <c r="E206" s="17">
        <v>4933.33</v>
      </c>
      <c r="F206" s="17">
        <v>1233.33</v>
      </c>
      <c r="G206" s="17">
        <v>3700</v>
      </c>
      <c r="H206" s="15" t="s">
        <v>218</v>
      </c>
    </row>
    <row r="207" spans="1:8" hidden="1" outlineLevel="2" x14ac:dyDescent="0.3">
      <c r="A207" s="18">
        <v>3</v>
      </c>
      <c r="B207" s="15" t="s">
        <v>409</v>
      </c>
      <c r="C207" s="15">
        <v>65976</v>
      </c>
      <c r="D207" s="16">
        <v>43404</v>
      </c>
      <c r="E207" s="17">
        <v>6808.33</v>
      </c>
      <c r="F207" s="17">
        <v>1838.25</v>
      </c>
      <c r="G207" s="17">
        <v>4970.08</v>
      </c>
      <c r="H207" s="15" t="s">
        <v>218</v>
      </c>
    </row>
    <row r="208" spans="1:8" hidden="1" outlineLevel="2" x14ac:dyDescent="0.3">
      <c r="A208" s="18">
        <v>3</v>
      </c>
      <c r="B208" s="15" t="s">
        <v>412</v>
      </c>
      <c r="C208" s="15">
        <v>65979</v>
      </c>
      <c r="D208" s="16">
        <v>43404</v>
      </c>
      <c r="E208" s="17">
        <v>5308.33</v>
      </c>
      <c r="F208" s="17">
        <v>1380.17</v>
      </c>
      <c r="G208" s="17">
        <v>3928.16</v>
      </c>
      <c r="H208" s="15" t="s">
        <v>218</v>
      </c>
    </row>
    <row r="209" spans="1:8" hidden="1" outlineLevel="2" x14ac:dyDescent="0.3">
      <c r="A209" s="18">
        <v>3</v>
      </c>
      <c r="B209" s="15" t="s">
        <v>413</v>
      </c>
      <c r="C209" s="15">
        <v>65980</v>
      </c>
      <c r="D209" s="16">
        <v>43404</v>
      </c>
      <c r="E209" s="17">
        <v>5308.33</v>
      </c>
      <c r="F209" s="17">
        <v>1433.25</v>
      </c>
      <c r="G209" s="17">
        <v>3875.08</v>
      </c>
      <c r="H209" s="15" t="s">
        <v>218</v>
      </c>
    </row>
    <row r="210" spans="1:8" hidden="1" outlineLevel="2" x14ac:dyDescent="0.3">
      <c r="A210" s="18">
        <v>3</v>
      </c>
      <c r="B210" s="15" t="s">
        <v>224</v>
      </c>
      <c r="C210" s="15">
        <v>65987</v>
      </c>
      <c r="D210" s="16">
        <v>43434</v>
      </c>
      <c r="E210" s="17">
        <v>6995.83</v>
      </c>
      <c r="F210" s="17">
        <v>2238.67</v>
      </c>
      <c r="G210" s="17">
        <v>4757.16</v>
      </c>
      <c r="H210" s="15" t="s">
        <v>218</v>
      </c>
    </row>
    <row r="211" spans="1:8" hidden="1" outlineLevel="2" x14ac:dyDescent="0.3">
      <c r="A211" s="29">
        <v>3</v>
      </c>
      <c r="B211" s="26" t="s">
        <v>237</v>
      </c>
      <c r="C211" s="26">
        <v>66000</v>
      </c>
      <c r="D211" s="27">
        <v>43434</v>
      </c>
      <c r="E211" s="28">
        <v>7370.83</v>
      </c>
      <c r="F211" s="28">
        <v>2358.67</v>
      </c>
      <c r="G211" s="28">
        <v>5012.16</v>
      </c>
      <c r="H211" s="26" t="s">
        <v>218</v>
      </c>
    </row>
    <row r="212" spans="1:8" hidden="1" outlineLevel="2" x14ac:dyDescent="0.3">
      <c r="A212" s="18">
        <v>3</v>
      </c>
      <c r="B212" s="15" t="s">
        <v>238</v>
      </c>
      <c r="C212" s="15">
        <v>67001</v>
      </c>
      <c r="D212" s="16">
        <v>43434</v>
      </c>
      <c r="E212" s="17">
        <v>5683.33</v>
      </c>
      <c r="F212" s="17">
        <v>1420.83</v>
      </c>
      <c r="G212" s="17">
        <v>4262.5</v>
      </c>
      <c r="H212" s="15" t="s">
        <v>218</v>
      </c>
    </row>
    <row r="213" spans="1:8" hidden="1" outlineLevel="2" x14ac:dyDescent="0.3">
      <c r="A213" s="18">
        <v>3</v>
      </c>
      <c r="B213" s="15" t="s">
        <v>249</v>
      </c>
      <c r="C213" s="15">
        <v>67012</v>
      </c>
      <c r="D213" s="16">
        <v>43434</v>
      </c>
      <c r="E213" s="17">
        <v>6620.83</v>
      </c>
      <c r="F213" s="17">
        <v>2118.67</v>
      </c>
      <c r="G213" s="17">
        <v>4502.16</v>
      </c>
      <c r="H213" s="15" t="s">
        <v>218</v>
      </c>
    </row>
    <row r="214" spans="1:8" hidden="1" outlineLevel="2" x14ac:dyDescent="0.3">
      <c r="A214" s="18">
        <v>3</v>
      </c>
      <c r="B214" s="15" t="s">
        <v>259</v>
      </c>
      <c r="C214" s="15">
        <v>67022</v>
      </c>
      <c r="D214" s="16">
        <v>43434</v>
      </c>
      <c r="E214" s="17">
        <v>4183.33</v>
      </c>
      <c r="F214" s="17">
        <v>1213.17</v>
      </c>
      <c r="G214" s="17">
        <v>2970.16</v>
      </c>
      <c r="H214" s="15" t="s">
        <v>218</v>
      </c>
    </row>
    <row r="215" spans="1:8" hidden="1" outlineLevel="2" x14ac:dyDescent="0.3">
      <c r="A215" s="18">
        <v>3</v>
      </c>
      <c r="B215" s="15" t="s">
        <v>260</v>
      </c>
      <c r="C215" s="15">
        <v>67023</v>
      </c>
      <c r="D215" s="16">
        <v>43434</v>
      </c>
      <c r="E215" s="17">
        <v>3620.83</v>
      </c>
      <c r="F215" s="17">
        <v>687.96</v>
      </c>
      <c r="G215" s="17">
        <v>2932.87</v>
      </c>
      <c r="H215" s="15" t="s">
        <v>218</v>
      </c>
    </row>
    <row r="216" spans="1:8" hidden="1" outlineLevel="2" x14ac:dyDescent="0.3">
      <c r="A216" s="18">
        <v>3</v>
      </c>
      <c r="B216" s="15" t="s">
        <v>267</v>
      </c>
      <c r="C216" s="15">
        <v>67031</v>
      </c>
      <c r="D216" s="16">
        <v>43434</v>
      </c>
      <c r="E216" s="17">
        <v>5870.83</v>
      </c>
      <c r="F216" s="17">
        <v>1585.13</v>
      </c>
      <c r="G216" s="17">
        <v>4285.7</v>
      </c>
      <c r="H216" s="15" t="s">
        <v>218</v>
      </c>
    </row>
    <row r="217" spans="1:8" hidden="1" outlineLevel="2" x14ac:dyDescent="0.3">
      <c r="A217" s="18">
        <v>3</v>
      </c>
      <c r="B217" s="15" t="s">
        <v>268</v>
      </c>
      <c r="C217" s="15">
        <v>67032</v>
      </c>
      <c r="D217" s="16">
        <v>43434</v>
      </c>
      <c r="E217" s="17">
        <v>6995.83</v>
      </c>
      <c r="F217" s="17">
        <v>1888.88</v>
      </c>
      <c r="G217" s="17">
        <v>5106.95</v>
      </c>
      <c r="H217" s="15" t="s">
        <v>218</v>
      </c>
    </row>
    <row r="218" spans="1:8" hidden="1" outlineLevel="2" x14ac:dyDescent="0.3">
      <c r="A218" s="18">
        <v>3</v>
      </c>
      <c r="B218" s="15" t="s">
        <v>284</v>
      </c>
      <c r="C218" s="15">
        <v>67049</v>
      </c>
      <c r="D218" s="16">
        <v>43434</v>
      </c>
      <c r="E218" s="17">
        <v>7370.83</v>
      </c>
      <c r="F218" s="17">
        <v>2284.96</v>
      </c>
      <c r="G218" s="17">
        <v>5085.87</v>
      </c>
      <c r="H218" s="15" t="s">
        <v>218</v>
      </c>
    </row>
    <row r="219" spans="1:8" hidden="1" outlineLevel="2" x14ac:dyDescent="0.3">
      <c r="A219" s="18">
        <v>3</v>
      </c>
      <c r="B219" s="15" t="s">
        <v>287</v>
      </c>
      <c r="C219" s="15">
        <v>67052</v>
      </c>
      <c r="D219" s="16">
        <v>43434</v>
      </c>
      <c r="E219" s="17">
        <v>5495.83</v>
      </c>
      <c r="F219" s="17">
        <v>1593.79</v>
      </c>
      <c r="G219" s="17">
        <v>3902.04</v>
      </c>
      <c r="H219" s="15" t="s">
        <v>218</v>
      </c>
    </row>
    <row r="220" spans="1:8" hidden="1" outlineLevel="2" x14ac:dyDescent="0.3">
      <c r="A220" s="18">
        <v>3</v>
      </c>
      <c r="B220" s="15" t="s">
        <v>297</v>
      </c>
      <c r="C220" s="15">
        <v>67062</v>
      </c>
      <c r="D220" s="16">
        <v>43434</v>
      </c>
      <c r="E220" s="17">
        <v>6620.83</v>
      </c>
      <c r="F220" s="17">
        <v>1787.63</v>
      </c>
      <c r="G220" s="17">
        <v>4833.2</v>
      </c>
      <c r="H220" s="15" t="s">
        <v>218</v>
      </c>
    </row>
    <row r="221" spans="1:8" hidden="1" outlineLevel="2" x14ac:dyDescent="0.3">
      <c r="A221" s="18">
        <v>3</v>
      </c>
      <c r="B221" s="15" t="s">
        <v>310</v>
      </c>
      <c r="C221" s="15">
        <v>67075</v>
      </c>
      <c r="D221" s="16">
        <v>43434</v>
      </c>
      <c r="E221" s="17">
        <v>6433.33</v>
      </c>
      <c r="F221" s="17">
        <v>1801.33</v>
      </c>
      <c r="G221" s="17">
        <v>4632</v>
      </c>
      <c r="H221" s="15" t="s">
        <v>218</v>
      </c>
    </row>
    <row r="222" spans="1:8" hidden="1" outlineLevel="2" x14ac:dyDescent="0.3">
      <c r="A222" s="18">
        <v>3</v>
      </c>
      <c r="B222" s="15" t="s">
        <v>314</v>
      </c>
      <c r="C222" s="15">
        <v>67079</v>
      </c>
      <c r="D222" s="16">
        <v>43434</v>
      </c>
      <c r="E222" s="17">
        <v>4745.83</v>
      </c>
      <c r="F222" s="17">
        <v>1233.92</v>
      </c>
      <c r="G222" s="17">
        <v>3511.91</v>
      </c>
      <c r="H222" s="15" t="s">
        <v>218</v>
      </c>
    </row>
    <row r="223" spans="1:8" hidden="1" outlineLevel="2" x14ac:dyDescent="0.3">
      <c r="A223" s="18">
        <v>3</v>
      </c>
      <c r="B223" s="15" t="s">
        <v>318</v>
      </c>
      <c r="C223" s="15">
        <v>67083</v>
      </c>
      <c r="D223" s="16">
        <v>43434</v>
      </c>
      <c r="E223" s="17">
        <v>7370.83</v>
      </c>
      <c r="F223" s="17">
        <v>2137.54</v>
      </c>
      <c r="G223" s="17">
        <v>5233.29</v>
      </c>
      <c r="H223" s="15" t="s">
        <v>218</v>
      </c>
    </row>
    <row r="224" spans="1:8" hidden="1" outlineLevel="2" x14ac:dyDescent="0.3">
      <c r="A224" s="18">
        <v>3</v>
      </c>
      <c r="B224" s="15" t="s">
        <v>320</v>
      </c>
      <c r="C224" s="15">
        <v>67085</v>
      </c>
      <c r="D224" s="16">
        <v>43434</v>
      </c>
      <c r="E224" s="17">
        <v>6620.83</v>
      </c>
      <c r="F224" s="17">
        <v>1986.25</v>
      </c>
      <c r="G224" s="17">
        <v>4634.58</v>
      </c>
      <c r="H224" s="15" t="s">
        <v>218</v>
      </c>
    </row>
    <row r="225" spans="1:8" hidden="1" outlineLevel="2" x14ac:dyDescent="0.3">
      <c r="A225" s="18">
        <v>3</v>
      </c>
      <c r="B225" s="15" t="s">
        <v>321</v>
      </c>
      <c r="C225" s="15">
        <v>67086</v>
      </c>
      <c r="D225" s="16">
        <v>43434</v>
      </c>
      <c r="E225" s="17">
        <v>4745.83</v>
      </c>
      <c r="F225" s="17">
        <v>1376.29</v>
      </c>
      <c r="G225" s="17">
        <v>3369.54</v>
      </c>
      <c r="H225" s="15" t="s">
        <v>218</v>
      </c>
    </row>
    <row r="226" spans="1:8" hidden="1" outlineLevel="2" x14ac:dyDescent="0.3">
      <c r="A226" s="18">
        <v>3</v>
      </c>
      <c r="B226" s="15" t="s">
        <v>332</v>
      </c>
      <c r="C226" s="15">
        <v>67097</v>
      </c>
      <c r="D226" s="16">
        <v>43434</v>
      </c>
      <c r="E226" s="17">
        <v>4745.83</v>
      </c>
      <c r="F226" s="17">
        <v>1091.54</v>
      </c>
      <c r="G226" s="17">
        <v>3654.29</v>
      </c>
      <c r="H226" s="15" t="s">
        <v>218</v>
      </c>
    </row>
    <row r="227" spans="1:8" hidden="1" outlineLevel="2" x14ac:dyDescent="0.3">
      <c r="A227" s="18">
        <v>3</v>
      </c>
      <c r="B227" s="15" t="s">
        <v>335</v>
      </c>
      <c r="C227" s="15">
        <v>67100</v>
      </c>
      <c r="D227" s="16">
        <v>43434</v>
      </c>
      <c r="E227" s="17">
        <v>4558.33</v>
      </c>
      <c r="F227" s="17">
        <v>1230.75</v>
      </c>
      <c r="G227" s="17">
        <v>3327.58</v>
      </c>
      <c r="H227" s="15" t="s">
        <v>218</v>
      </c>
    </row>
    <row r="228" spans="1:8" hidden="1" outlineLevel="2" x14ac:dyDescent="0.3">
      <c r="A228" s="18">
        <v>3</v>
      </c>
      <c r="B228" s="15" t="s">
        <v>342</v>
      </c>
      <c r="C228" s="15">
        <v>67107</v>
      </c>
      <c r="D228" s="16">
        <v>43434</v>
      </c>
      <c r="E228" s="17">
        <v>4370.83</v>
      </c>
      <c r="F228" s="17">
        <v>1049</v>
      </c>
      <c r="G228" s="17">
        <v>3321.83</v>
      </c>
      <c r="H228" s="15" t="s">
        <v>218</v>
      </c>
    </row>
    <row r="229" spans="1:8" hidden="1" outlineLevel="2" x14ac:dyDescent="0.3">
      <c r="A229" s="18">
        <v>3</v>
      </c>
      <c r="B229" s="15" t="s">
        <v>343</v>
      </c>
      <c r="C229" s="15">
        <v>67108</v>
      </c>
      <c r="D229" s="16">
        <v>43434</v>
      </c>
      <c r="E229" s="17">
        <v>3433.33</v>
      </c>
      <c r="F229" s="17">
        <v>858.33</v>
      </c>
      <c r="G229" s="17">
        <v>2575</v>
      </c>
      <c r="H229" s="15" t="s">
        <v>218</v>
      </c>
    </row>
    <row r="230" spans="1:8" hidden="1" outlineLevel="2" x14ac:dyDescent="0.3">
      <c r="A230" s="18">
        <v>3</v>
      </c>
      <c r="B230" s="15" t="s">
        <v>345</v>
      </c>
      <c r="C230" s="15">
        <v>67110</v>
      </c>
      <c r="D230" s="16">
        <v>43434</v>
      </c>
      <c r="E230" s="17">
        <v>4745.83</v>
      </c>
      <c r="F230" s="17">
        <v>1091.54</v>
      </c>
      <c r="G230" s="17">
        <v>3654.29</v>
      </c>
      <c r="H230" s="15" t="s">
        <v>218</v>
      </c>
    </row>
    <row r="231" spans="1:8" hidden="1" outlineLevel="2" x14ac:dyDescent="0.3">
      <c r="A231" s="18">
        <v>3</v>
      </c>
      <c r="B231" s="15" t="s">
        <v>352</v>
      </c>
      <c r="C231" s="15">
        <v>67117</v>
      </c>
      <c r="D231" s="16">
        <v>43434</v>
      </c>
      <c r="E231" s="17">
        <v>5308.33</v>
      </c>
      <c r="F231" s="17">
        <v>1274</v>
      </c>
      <c r="G231" s="17">
        <v>4034.33</v>
      </c>
      <c r="H231" s="15" t="s">
        <v>218</v>
      </c>
    </row>
    <row r="232" spans="1:8" hidden="1" outlineLevel="2" x14ac:dyDescent="0.3">
      <c r="A232" s="18">
        <v>3</v>
      </c>
      <c r="B232" s="15" t="s">
        <v>353</v>
      </c>
      <c r="C232" s="15">
        <v>67118</v>
      </c>
      <c r="D232" s="16">
        <v>43434</v>
      </c>
      <c r="E232" s="17">
        <v>6620.83</v>
      </c>
      <c r="F232" s="17">
        <v>1920.04</v>
      </c>
      <c r="G232" s="17">
        <v>4700.79</v>
      </c>
      <c r="H232" s="15" t="s">
        <v>218</v>
      </c>
    </row>
    <row r="233" spans="1:8" hidden="1" outlineLevel="2" x14ac:dyDescent="0.3">
      <c r="A233" s="18">
        <v>3</v>
      </c>
      <c r="B233" s="15" t="s">
        <v>361</v>
      </c>
      <c r="C233" s="15">
        <v>67126</v>
      </c>
      <c r="D233" s="16">
        <v>43434</v>
      </c>
      <c r="E233" s="17">
        <v>6058.33</v>
      </c>
      <c r="F233" s="17">
        <v>1635.75</v>
      </c>
      <c r="G233" s="17">
        <v>4422.58</v>
      </c>
      <c r="H233" s="15" t="s">
        <v>218</v>
      </c>
    </row>
    <row r="234" spans="1:8" hidden="1" outlineLevel="2" x14ac:dyDescent="0.3">
      <c r="A234" s="18">
        <v>3</v>
      </c>
      <c r="B234" s="15" t="s">
        <v>368</v>
      </c>
      <c r="C234" s="15">
        <v>67133</v>
      </c>
      <c r="D234" s="16">
        <v>43434</v>
      </c>
      <c r="E234" s="17">
        <v>4558.33</v>
      </c>
      <c r="F234" s="17">
        <v>1321.92</v>
      </c>
      <c r="G234" s="17">
        <v>3236.41</v>
      </c>
      <c r="H234" s="15" t="s">
        <v>218</v>
      </c>
    </row>
    <row r="235" spans="1:8" hidden="1" outlineLevel="2" x14ac:dyDescent="0.3">
      <c r="A235" s="18">
        <v>3</v>
      </c>
      <c r="B235" s="15" t="s">
        <v>378</v>
      </c>
      <c r="C235" s="15">
        <v>67143</v>
      </c>
      <c r="D235" s="16">
        <v>43434</v>
      </c>
      <c r="E235" s="17">
        <v>4745.83</v>
      </c>
      <c r="F235" s="17">
        <v>1139</v>
      </c>
      <c r="G235" s="17">
        <v>3606.83</v>
      </c>
      <c r="H235" s="15" t="s">
        <v>218</v>
      </c>
    </row>
    <row r="236" spans="1:8" hidden="1" outlineLevel="2" x14ac:dyDescent="0.3">
      <c r="A236" s="18">
        <v>3</v>
      </c>
      <c r="B236" s="15" t="s">
        <v>383</v>
      </c>
      <c r="C236" s="15">
        <v>67148</v>
      </c>
      <c r="D236" s="16">
        <v>43434</v>
      </c>
      <c r="E236" s="17">
        <v>3620.83</v>
      </c>
      <c r="F236" s="17">
        <v>615.54</v>
      </c>
      <c r="G236" s="17">
        <v>3005.29</v>
      </c>
      <c r="H236" s="15" t="s">
        <v>218</v>
      </c>
    </row>
    <row r="237" spans="1:8" hidden="1" outlineLevel="2" x14ac:dyDescent="0.3">
      <c r="A237" s="18">
        <v>3</v>
      </c>
      <c r="B237" s="15" t="s">
        <v>389</v>
      </c>
      <c r="C237" s="15">
        <v>67154</v>
      </c>
      <c r="D237" s="16">
        <v>43434</v>
      </c>
      <c r="E237" s="17">
        <v>3808.33</v>
      </c>
      <c r="F237" s="17">
        <v>647.41999999999996</v>
      </c>
      <c r="G237" s="17">
        <v>3160.91</v>
      </c>
      <c r="H237" s="15" t="s">
        <v>218</v>
      </c>
    </row>
    <row r="238" spans="1:8" hidden="1" outlineLevel="2" x14ac:dyDescent="0.3">
      <c r="A238" s="18">
        <v>3</v>
      </c>
      <c r="B238" s="15" t="s">
        <v>393</v>
      </c>
      <c r="C238" s="15">
        <v>67158</v>
      </c>
      <c r="D238" s="16">
        <v>43434</v>
      </c>
      <c r="E238" s="17">
        <v>6995.83</v>
      </c>
      <c r="F238" s="17">
        <v>2238.67</v>
      </c>
      <c r="G238" s="17">
        <v>4757.16</v>
      </c>
      <c r="H238" s="15" t="s">
        <v>218</v>
      </c>
    </row>
    <row r="239" spans="1:8" hidden="1" outlineLevel="2" x14ac:dyDescent="0.3">
      <c r="A239" s="18">
        <v>3</v>
      </c>
      <c r="B239" s="15" t="s">
        <v>397</v>
      </c>
      <c r="C239" s="15">
        <v>67162</v>
      </c>
      <c r="D239" s="16">
        <v>43434</v>
      </c>
      <c r="E239" s="17">
        <v>6620.83</v>
      </c>
      <c r="F239" s="17">
        <v>1986.25</v>
      </c>
      <c r="G239" s="17">
        <v>4634.58</v>
      </c>
      <c r="H239" s="15" t="s">
        <v>218</v>
      </c>
    </row>
    <row r="240" spans="1:8" hidden="1" outlineLevel="2" x14ac:dyDescent="0.3">
      <c r="A240" s="18">
        <v>3</v>
      </c>
      <c r="B240" s="15" t="s">
        <v>405</v>
      </c>
      <c r="C240" s="15">
        <v>67170</v>
      </c>
      <c r="D240" s="16">
        <v>43434</v>
      </c>
      <c r="E240" s="17">
        <v>4933.33</v>
      </c>
      <c r="F240" s="17">
        <v>1233.33</v>
      </c>
      <c r="G240" s="17">
        <v>3700</v>
      </c>
      <c r="H240" s="15" t="s">
        <v>218</v>
      </c>
    </row>
    <row r="241" spans="1:8" hidden="1" outlineLevel="2" x14ac:dyDescent="0.3">
      <c r="A241" s="18">
        <v>3</v>
      </c>
      <c r="B241" s="15" t="s">
        <v>409</v>
      </c>
      <c r="C241" s="15">
        <v>67174</v>
      </c>
      <c r="D241" s="16">
        <v>43434</v>
      </c>
      <c r="E241" s="17">
        <v>6808.33</v>
      </c>
      <c r="F241" s="17">
        <v>1838.25</v>
      </c>
      <c r="G241" s="17">
        <v>4970.08</v>
      </c>
      <c r="H241" s="15" t="s">
        <v>218</v>
      </c>
    </row>
    <row r="242" spans="1:8" hidden="1" outlineLevel="2" x14ac:dyDescent="0.3">
      <c r="A242" s="18">
        <v>3</v>
      </c>
      <c r="B242" s="15" t="s">
        <v>412</v>
      </c>
      <c r="C242" s="15">
        <v>67177</v>
      </c>
      <c r="D242" s="16">
        <v>43434</v>
      </c>
      <c r="E242" s="17">
        <v>5308.33</v>
      </c>
      <c r="F242" s="17">
        <v>1380.17</v>
      </c>
      <c r="G242" s="17">
        <v>3928.16</v>
      </c>
      <c r="H242" s="15" t="s">
        <v>218</v>
      </c>
    </row>
    <row r="243" spans="1:8" hidden="1" outlineLevel="2" x14ac:dyDescent="0.3">
      <c r="A243" s="18">
        <v>3</v>
      </c>
      <c r="B243" s="15" t="s">
        <v>413</v>
      </c>
      <c r="C243" s="15">
        <v>67178</v>
      </c>
      <c r="D243" s="16">
        <v>43434</v>
      </c>
      <c r="E243" s="17">
        <v>5308.33</v>
      </c>
      <c r="F243" s="17">
        <v>1433.25</v>
      </c>
      <c r="G243" s="17">
        <v>3875.08</v>
      </c>
      <c r="H243" s="15" t="s">
        <v>218</v>
      </c>
    </row>
    <row r="244" spans="1:8" hidden="1" outlineLevel="2" x14ac:dyDescent="0.3">
      <c r="A244" s="18">
        <v>3</v>
      </c>
      <c r="B244" s="15" t="s">
        <v>224</v>
      </c>
      <c r="C244" s="15">
        <v>67185</v>
      </c>
      <c r="D244" s="16">
        <v>43465</v>
      </c>
      <c r="E244" s="17">
        <v>6995.83</v>
      </c>
      <c r="F244" s="17">
        <v>2238.67</v>
      </c>
      <c r="G244" s="17">
        <v>4757.16</v>
      </c>
      <c r="H244" s="15" t="s">
        <v>218</v>
      </c>
    </row>
    <row r="245" spans="1:8" hidden="1" outlineLevel="2" x14ac:dyDescent="0.3">
      <c r="A245" s="18">
        <v>3</v>
      </c>
      <c r="B245" s="15" t="s">
        <v>237</v>
      </c>
      <c r="C245" s="15">
        <v>67198</v>
      </c>
      <c r="D245" s="16">
        <v>43465</v>
      </c>
      <c r="E245" s="17">
        <v>7370.83</v>
      </c>
      <c r="F245" s="17">
        <v>2358.67</v>
      </c>
      <c r="G245" s="17">
        <v>5012.16</v>
      </c>
      <c r="H245" s="15" t="s">
        <v>218</v>
      </c>
    </row>
    <row r="246" spans="1:8" hidden="1" outlineLevel="2" x14ac:dyDescent="0.3">
      <c r="A246" s="18">
        <v>3</v>
      </c>
      <c r="B246" s="15" t="s">
        <v>238</v>
      </c>
      <c r="C246" s="15">
        <v>67199</v>
      </c>
      <c r="D246" s="16">
        <v>43465</v>
      </c>
      <c r="E246" s="17">
        <v>5683.33</v>
      </c>
      <c r="F246" s="17">
        <v>1420.83</v>
      </c>
      <c r="G246" s="17">
        <v>4262.5</v>
      </c>
      <c r="H246" s="15" t="s">
        <v>218</v>
      </c>
    </row>
    <row r="247" spans="1:8" hidden="1" outlineLevel="2" x14ac:dyDescent="0.3">
      <c r="A247" s="18">
        <v>3</v>
      </c>
      <c r="B247" s="15" t="s">
        <v>249</v>
      </c>
      <c r="C247" s="15">
        <v>67210</v>
      </c>
      <c r="D247" s="16">
        <v>43465</v>
      </c>
      <c r="E247" s="17">
        <v>6620.83</v>
      </c>
      <c r="F247" s="17">
        <v>2118.67</v>
      </c>
      <c r="G247" s="17">
        <v>4502.16</v>
      </c>
      <c r="H247" s="15" t="s">
        <v>218</v>
      </c>
    </row>
    <row r="248" spans="1:8" hidden="1" outlineLevel="2" x14ac:dyDescent="0.3">
      <c r="A248" s="18">
        <v>3</v>
      </c>
      <c r="B248" s="15" t="s">
        <v>259</v>
      </c>
      <c r="C248" s="15">
        <v>67220</v>
      </c>
      <c r="D248" s="16">
        <v>43465</v>
      </c>
      <c r="E248" s="17">
        <v>4183.33</v>
      </c>
      <c r="F248" s="17">
        <v>1213.17</v>
      </c>
      <c r="G248" s="17">
        <v>2970.16</v>
      </c>
      <c r="H248" s="15" t="s">
        <v>218</v>
      </c>
    </row>
    <row r="249" spans="1:8" hidden="1" outlineLevel="2" x14ac:dyDescent="0.3">
      <c r="A249" s="18">
        <v>3</v>
      </c>
      <c r="B249" s="15" t="s">
        <v>260</v>
      </c>
      <c r="C249" s="15">
        <v>67221</v>
      </c>
      <c r="D249" s="16">
        <v>43465</v>
      </c>
      <c r="E249" s="17">
        <v>3620.83</v>
      </c>
      <c r="F249" s="17">
        <v>687.96</v>
      </c>
      <c r="G249" s="17">
        <v>2932.87</v>
      </c>
      <c r="H249" s="15" t="s">
        <v>218</v>
      </c>
    </row>
    <row r="250" spans="1:8" hidden="1" outlineLevel="2" x14ac:dyDescent="0.3">
      <c r="A250" s="18">
        <v>3</v>
      </c>
      <c r="B250" s="15" t="s">
        <v>267</v>
      </c>
      <c r="C250" s="15">
        <v>67231</v>
      </c>
      <c r="D250" s="16">
        <v>43465</v>
      </c>
      <c r="E250" s="17">
        <v>5870.83</v>
      </c>
      <c r="F250" s="17">
        <v>1585.13</v>
      </c>
      <c r="G250" s="17">
        <v>4285.7</v>
      </c>
      <c r="H250" s="15" t="s">
        <v>218</v>
      </c>
    </row>
    <row r="251" spans="1:8" hidden="1" outlineLevel="2" x14ac:dyDescent="0.3">
      <c r="A251" s="18">
        <v>3</v>
      </c>
      <c r="B251" s="15" t="s">
        <v>268</v>
      </c>
      <c r="C251" s="15">
        <v>67232</v>
      </c>
      <c r="D251" s="16">
        <v>43465</v>
      </c>
      <c r="E251" s="17">
        <v>6995.83</v>
      </c>
      <c r="F251" s="17">
        <v>1888.88</v>
      </c>
      <c r="G251" s="17">
        <v>5106.95</v>
      </c>
      <c r="H251" s="15" t="s">
        <v>218</v>
      </c>
    </row>
    <row r="252" spans="1:8" hidden="1" outlineLevel="2" x14ac:dyDescent="0.3">
      <c r="A252" s="18">
        <v>3</v>
      </c>
      <c r="B252" s="15" t="s">
        <v>284</v>
      </c>
      <c r="C252" s="15">
        <v>67249</v>
      </c>
      <c r="D252" s="16">
        <v>43465</v>
      </c>
      <c r="E252" s="17">
        <v>7370.83</v>
      </c>
      <c r="F252" s="17">
        <v>2284.96</v>
      </c>
      <c r="G252" s="17">
        <v>5085.87</v>
      </c>
      <c r="H252" s="15" t="s">
        <v>218</v>
      </c>
    </row>
    <row r="253" spans="1:8" hidden="1" outlineLevel="2" x14ac:dyDescent="0.3">
      <c r="A253" s="18">
        <v>3</v>
      </c>
      <c r="B253" s="15" t="s">
        <v>287</v>
      </c>
      <c r="C253" s="15">
        <v>67252</v>
      </c>
      <c r="D253" s="16">
        <v>43465</v>
      </c>
      <c r="E253" s="17">
        <v>5495.83</v>
      </c>
      <c r="F253" s="17">
        <v>1593.79</v>
      </c>
      <c r="G253" s="17">
        <v>3902.04</v>
      </c>
      <c r="H253" s="15" t="s">
        <v>218</v>
      </c>
    </row>
    <row r="254" spans="1:8" hidden="1" outlineLevel="2" x14ac:dyDescent="0.3">
      <c r="A254" s="18">
        <v>3</v>
      </c>
      <c r="B254" s="15" t="s">
        <v>297</v>
      </c>
      <c r="C254" s="15">
        <v>67262</v>
      </c>
      <c r="D254" s="16">
        <v>43465</v>
      </c>
      <c r="E254" s="17">
        <v>6620.83</v>
      </c>
      <c r="F254" s="17">
        <v>1787.63</v>
      </c>
      <c r="G254" s="17">
        <v>4833.2</v>
      </c>
      <c r="H254" s="15" t="s">
        <v>218</v>
      </c>
    </row>
    <row r="255" spans="1:8" hidden="1" outlineLevel="2" x14ac:dyDescent="0.3">
      <c r="A255" s="18">
        <v>3</v>
      </c>
      <c r="B255" s="15" t="s">
        <v>310</v>
      </c>
      <c r="C255" s="15">
        <v>67275</v>
      </c>
      <c r="D255" s="16">
        <v>43465</v>
      </c>
      <c r="E255" s="17">
        <v>6433.33</v>
      </c>
      <c r="F255" s="17">
        <v>1801.33</v>
      </c>
      <c r="G255" s="17">
        <v>4632</v>
      </c>
      <c r="H255" s="15" t="s">
        <v>218</v>
      </c>
    </row>
    <row r="256" spans="1:8" hidden="1" outlineLevel="2" x14ac:dyDescent="0.3">
      <c r="A256" s="18">
        <v>3</v>
      </c>
      <c r="B256" s="15" t="s">
        <v>314</v>
      </c>
      <c r="C256" s="15">
        <v>67279</v>
      </c>
      <c r="D256" s="16">
        <v>43465</v>
      </c>
      <c r="E256" s="17">
        <v>4745.83</v>
      </c>
      <c r="F256" s="17">
        <v>1233.92</v>
      </c>
      <c r="G256" s="17">
        <v>3511.91</v>
      </c>
      <c r="H256" s="15" t="s">
        <v>218</v>
      </c>
    </row>
    <row r="257" spans="1:8" hidden="1" outlineLevel="2" x14ac:dyDescent="0.3">
      <c r="A257" s="18">
        <v>3</v>
      </c>
      <c r="B257" s="15" t="s">
        <v>318</v>
      </c>
      <c r="C257" s="15">
        <v>67283</v>
      </c>
      <c r="D257" s="16">
        <v>43465</v>
      </c>
      <c r="E257" s="17">
        <v>7370.83</v>
      </c>
      <c r="F257" s="17">
        <v>2137.54</v>
      </c>
      <c r="G257" s="17">
        <v>5233.29</v>
      </c>
      <c r="H257" s="15" t="s">
        <v>218</v>
      </c>
    </row>
    <row r="258" spans="1:8" hidden="1" outlineLevel="2" x14ac:dyDescent="0.3">
      <c r="A258" s="18">
        <v>3</v>
      </c>
      <c r="B258" s="15" t="s">
        <v>320</v>
      </c>
      <c r="C258" s="15">
        <v>67285</v>
      </c>
      <c r="D258" s="16">
        <v>43465</v>
      </c>
      <c r="E258" s="17">
        <v>6620.83</v>
      </c>
      <c r="F258" s="17">
        <v>1986.25</v>
      </c>
      <c r="G258" s="17">
        <v>4634.58</v>
      </c>
      <c r="H258" s="15" t="s">
        <v>218</v>
      </c>
    </row>
    <row r="259" spans="1:8" hidden="1" outlineLevel="2" x14ac:dyDescent="0.3">
      <c r="A259" s="18">
        <v>3</v>
      </c>
      <c r="B259" s="15" t="s">
        <v>321</v>
      </c>
      <c r="C259" s="15">
        <v>67286</v>
      </c>
      <c r="D259" s="16">
        <v>43465</v>
      </c>
      <c r="E259" s="17">
        <v>4745.83</v>
      </c>
      <c r="F259" s="17">
        <v>1376.29</v>
      </c>
      <c r="G259" s="17">
        <v>3369.54</v>
      </c>
      <c r="H259" s="15" t="s">
        <v>218</v>
      </c>
    </row>
    <row r="260" spans="1:8" hidden="1" outlineLevel="2" x14ac:dyDescent="0.3">
      <c r="A260" s="18">
        <v>3</v>
      </c>
      <c r="B260" s="15" t="s">
        <v>332</v>
      </c>
      <c r="C260" s="15">
        <v>67297</v>
      </c>
      <c r="D260" s="16">
        <v>43465</v>
      </c>
      <c r="E260" s="17">
        <v>4745.83</v>
      </c>
      <c r="F260" s="17">
        <v>1091.54</v>
      </c>
      <c r="G260" s="17">
        <v>3654.29</v>
      </c>
      <c r="H260" s="15" t="s">
        <v>218</v>
      </c>
    </row>
    <row r="261" spans="1:8" hidden="1" outlineLevel="2" x14ac:dyDescent="0.3">
      <c r="A261" s="18">
        <v>3</v>
      </c>
      <c r="B261" s="15" t="s">
        <v>335</v>
      </c>
      <c r="C261" s="15">
        <v>67300</v>
      </c>
      <c r="D261" s="16">
        <v>43465</v>
      </c>
      <c r="E261" s="17">
        <v>4558.33</v>
      </c>
      <c r="F261" s="17">
        <v>1230.75</v>
      </c>
      <c r="G261" s="17">
        <v>3327.58</v>
      </c>
      <c r="H261" s="15" t="s">
        <v>218</v>
      </c>
    </row>
    <row r="262" spans="1:8" hidden="1" outlineLevel="2" x14ac:dyDescent="0.3">
      <c r="A262" s="18">
        <v>3</v>
      </c>
      <c r="B262" s="15" t="s">
        <v>342</v>
      </c>
      <c r="C262" s="15">
        <v>67307</v>
      </c>
      <c r="D262" s="16">
        <v>43465</v>
      </c>
      <c r="E262" s="17">
        <v>4370.83</v>
      </c>
      <c r="F262" s="17">
        <v>1049</v>
      </c>
      <c r="G262" s="17">
        <v>3321.83</v>
      </c>
      <c r="H262" s="15" t="s">
        <v>218</v>
      </c>
    </row>
    <row r="263" spans="1:8" hidden="1" outlineLevel="2" x14ac:dyDescent="0.3">
      <c r="A263" s="18">
        <v>3</v>
      </c>
      <c r="B263" s="15" t="s">
        <v>343</v>
      </c>
      <c r="C263" s="15">
        <v>67308</v>
      </c>
      <c r="D263" s="16">
        <v>43465</v>
      </c>
      <c r="E263" s="17">
        <v>3433.33</v>
      </c>
      <c r="F263" s="17">
        <v>858.33</v>
      </c>
      <c r="G263" s="17">
        <v>2575</v>
      </c>
      <c r="H263" s="15" t="s">
        <v>218</v>
      </c>
    </row>
    <row r="264" spans="1:8" hidden="1" outlineLevel="2" x14ac:dyDescent="0.3">
      <c r="A264" s="18">
        <v>3</v>
      </c>
      <c r="B264" s="15" t="s">
        <v>345</v>
      </c>
      <c r="C264" s="15">
        <v>67310</v>
      </c>
      <c r="D264" s="16">
        <v>43465</v>
      </c>
      <c r="E264" s="17">
        <v>4745.83</v>
      </c>
      <c r="F264" s="17">
        <v>1091.54</v>
      </c>
      <c r="G264" s="17">
        <v>3654.29</v>
      </c>
      <c r="H264" s="15" t="s">
        <v>218</v>
      </c>
    </row>
    <row r="265" spans="1:8" hidden="1" outlineLevel="2" x14ac:dyDescent="0.3">
      <c r="A265" s="18">
        <v>3</v>
      </c>
      <c r="B265" s="15" t="s">
        <v>352</v>
      </c>
      <c r="C265" s="15">
        <v>67317</v>
      </c>
      <c r="D265" s="16">
        <v>43465</v>
      </c>
      <c r="E265" s="17">
        <v>5308.33</v>
      </c>
      <c r="F265" s="17">
        <v>1274</v>
      </c>
      <c r="G265" s="17">
        <v>4034.33</v>
      </c>
      <c r="H265" s="15" t="s">
        <v>218</v>
      </c>
    </row>
    <row r="266" spans="1:8" hidden="1" outlineLevel="2" x14ac:dyDescent="0.3">
      <c r="A266" s="18">
        <v>3</v>
      </c>
      <c r="B266" s="15" t="s">
        <v>353</v>
      </c>
      <c r="C266" s="15">
        <v>67318</v>
      </c>
      <c r="D266" s="16">
        <v>43465</v>
      </c>
      <c r="E266" s="17">
        <v>6620.83</v>
      </c>
      <c r="F266" s="17">
        <v>1920.04</v>
      </c>
      <c r="G266" s="17">
        <v>4700.79</v>
      </c>
      <c r="H266" s="15" t="s">
        <v>218</v>
      </c>
    </row>
    <row r="267" spans="1:8" hidden="1" outlineLevel="2" x14ac:dyDescent="0.3">
      <c r="A267" s="18">
        <v>3</v>
      </c>
      <c r="B267" s="15" t="s">
        <v>361</v>
      </c>
      <c r="C267" s="15">
        <v>67326</v>
      </c>
      <c r="D267" s="16">
        <v>43465</v>
      </c>
      <c r="E267" s="17">
        <v>6058.33</v>
      </c>
      <c r="F267" s="17">
        <v>1635.75</v>
      </c>
      <c r="G267" s="17">
        <v>4422.58</v>
      </c>
      <c r="H267" s="15" t="s">
        <v>218</v>
      </c>
    </row>
    <row r="268" spans="1:8" hidden="1" outlineLevel="2" x14ac:dyDescent="0.3">
      <c r="A268" s="18">
        <v>3</v>
      </c>
      <c r="B268" s="15" t="s">
        <v>368</v>
      </c>
      <c r="C268" s="15">
        <v>67333</v>
      </c>
      <c r="D268" s="16">
        <v>43465</v>
      </c>
      <c r="E268" s="17">
        <v>4558.33</v>
      </c>
      <c r="F268" s="17">
        <v>1321.92</v>
      </c>
      <c r="G268" s="17">
        <v>3236.41</v>
      </c>
      <c r="H268" s="15" t="s">
        <v>218</v>
      </c>
    </row>
    <row r="269" spans="1:8" hidden="1" outlineLevel="2" x14ac:dyDescent="0.3">
      <c r="A269" s="18">
        <v>3</v>
      </c>
      <c r="B269" s="15" t="s">
        <v>378</v>
      </c>
      <c r="C269" s="15">
        <v>67343</v>
      </c>
      <c r="D269" s="16">
        <v>43465</v>
      </c>
      <c r="E269" s="17">
        <v>4745.83</v>
      </c>
      <c r="F269" s="17">
        <v>1139</v>
      </c>
      <c r="G269" s="17">
        <v>3606.83</v>
      </c>
      <c r="H269" s="15" t="s">
        <v>218</v>
      </c>
    </row>
    <row r="270" spans="1:8" hidden="1" outlineLevel="2" x14ac:dyDescent="0.3">
      <c r="A270" s="18">
        <v>3</v>
      </c>
      <c r="B270" s="15" t="s">
        <v>383</v>
      </c>
      <c r="C270" s="15">
        <v>67348</v>
      </c>
      <c r="D270" s="16">
        <v>43465</v>
      </c>
      <c r="E270" s="17">
        <v>3620.83</v>
      </c>
      <c r="F270" s="17">
        <v>615.54</v>
      </c>
      <c r="G270" s="17">
        <v>3005.29</v>
      </c>
      <c r="H270" s="15" t="s">
        <v>218</v>
      </c>
    </row>
    <row r="271" spans="1:8" hidden="1" outlineLevel="2" x14ac:dyDescent="0.3">
      <c r="A271" s="18">
        <v>3</v>
      </c>
      <c r="B271" s="15" t="s">
        <v>389</v>
      </c>
      <c r="C271" s="15">
        <v>67354</v>
      </c>
      <c r="D271" s="16">
        <v>43465</v>
      </c>
      <c r="E271" s="17">
        <v>3808.33</v>
      </c>
      <c r="F271" s="17">
        <v>647.41999999999996</v>
      </c>
      <c r="G271" s="17">
        <v>3160.91</v>
      </c>
      <c r="H271" s="15" t="s">
        <v>218</v>
      </c>
    </row>
    <row r="272" spans="1:8" hidden="1" outlineLevel="2" x14ac:dyDescent="0.3">
      <c r="A272" s="18">
        <v>3</v>
      </c>
      <c r="B272" s="15" t="s">
        <v>393</v>
      </c>
      <c r="C272" s="15">
        <v>67358</v>
      </c>
      <c r="D272" s="16">
        <v>43465</v>
      </c>
      <c r="E272" s="17">
        <v>6995.83</v>
      </c>
      <c r="F272" s="17">
        <v>2238.67</v>
      </c>
      <c r="G272" s="17">
        <v>4757.16</v>
      </c>
      <c r="H272" s="15" t="s">
        <v>218</v>
      </c>
    </row>
    <row r="273" spans="1:8" hidden="1" outlineLevel="2" x14ac:dyDescent="0.3">
      <c r="A273" s="18">
        <v>3</v>
      </c>
      <c r="B273" s="15" t="s">
        <v>397</v>
      </c>
      <c r="C273" s="15">
        <v>67362</v>
      </c>
      <c r="D273" s="16">
        <v>43465</v>
      </c>
      <c r="E273" s="17">
        <v>6620.83</v>
      </c>
      <c r="F273" s="17">
        <v>1986.25</v>
      </c>
      <c r="G273" s="17">
        <v>4634.58</v>
      </c>
      <c r="H273" s="15" t="s">
        <v>218</v>
      </c>
    </row>
    <row r="274" spans="1:8" hidden="1" outlineLevel="2" x14ac:dyDescent="0.3">
      <c r="A274" s="18">
        <v>3</v>
      </c>
      <c r="B274" s="15" t="s">
        <v>405</v>
      </c>
      <c r="C274" s="15">
        <v>67370</v>
      </c>
      <c r="D274" s="16">
        <v>43465</v>
      </c>
      <c r="E274" s="17">
        <v>4933.33</v>
      </c>
      <c r="F274" s="17">
        <v>1233.33</v>
      </c>
      <c r="G274" s="17">
        <v>3700</v>
      </c>
      <c r="H274" s="15" t="s">
        <v>218</v>
      </c>
    </row>
    <row r="275" spans="1:8" hidden="1" outlineLevel="2" x14ac:dyDescent="0.3">
      <c r="A275" s="18">
        <v>3</v>
      </c>
      <c r="B275" s="15" t="s">
        <v>409</v>
      </c>
      <c r="C275" s="15">
        <v>67374</v>
      </c>
      <c r="D275" s="16">
        <v>43465</v>
      </c>
      <c r="E275" s="17">
        <v>6808.33</v>
      </c>
      <c r="F275" s="17">
        <v>1838.25</v>
      </c>
      <c r="G275" s="17">
        <v>4970.08</v>
      </c>
      <c r="H275" s="15" t="s">
        <v>218</v>
      </c>
    </row>
    <row r="276" spans="1:8" hidden="1" outlineLevel="2" x14ac:dyDescent="0.3">
      <c r="A276" s="18">
        <v>3</v>
      </c>
      <c r="B276" s="15" t="s">
        <v>412</v>
      </c>
      <c r="C276" s="15">
        <v>67377</v>
      </c>
      <c r="D276" s="16">
        <v>43465</v>
      </c>
      <c r="E276" s="17">
        <v>5308.33</v>
      </c>
      <c r="F276" s="17">
        <v>1380.17</v>
      </c>
      <c r="G276" s="17">
        <v>3928.16</v>
      </c>
      <c r="H276" s="15" t="s">
        <v>218</v>
      </c>
    </row>
    <row r="277" spans="1:8" hidden="1" outlineLevel="2" x14ac:dyDescent="0.3">
      <c r="A277" s="18">
        <v>3</v>
      </c>
      <c r="B277" s="15" t="s">
        <v>413</v>
      </c>
      <c r="C277" s="15">
        <v>67378</v>
      </c>
      <c r="D277" s="16">
        <v>43465</v>
      </c>
      <c r="E277" s="17">
        <v>5308.33</v>
      </c>
      <c r="F277" s="17">
        <v>1433.25</v>
      </c>
      <c r="G277" s="17">
        <v>3875.08</v>
      </c>
      <c r="H277" s="15" t="s">
        <v>218</v>
      </c>
    </row>
    <row r="278" spans="1:8" hidden="1" outlineLevel="2" x14ac:dyDescent="0.3">
      <c r="A278" s="18">
        <v>3</v>
      </c>
      <c r="B278" s="15" t="s">
        <v>224</v>
      </c>
      <c r="C278" s="15">
        <v>67382</v>
      </c>
      <c r="D278" s="16">
        <v>43465</v>
      </c>
      <c r="E278" s="17">
        <v>16790</v>
      </c>
      <c r="F278" s="17">
        <v>5372.8</v>
      </c>
      <c r="G278" s="17">
        <v>11417.2</v>
      </c>
      <c r="H278" s="15" t="s">
        <v>418</v>
      </c>
    </row>
    <row r="279" spans="1:8" hidden="1" outlineLevel="2" x14ac:dyDescent="0.3">
      <c r="A279" s="18">
        <v>3</v>
      </c>
      <c r="B279" s="15" t="s">
        <v>237</v>
      </c>
      <c r="C279" s="15">
        <v>67393</v>
      </c>
      <c r="D279" s="16">
        <v>43465</v>
      </c>
      <c r="E279" s="17">
        <v>17690</v>
      </c>
      <c r="F279" s="17">
        <v>5660.8</v>
      </c>
      <c r="G279" s="17">
        <v>12029.2</v>
      </c>
      <c r="H279" s="15" t="s">
        <v>418</v>
      </c>
    </row>
    <row r="280" spans="1:8" hidden="1" outlineLevel="2" x14ac:dyDescent="0.3">
      <c r="A280" s="18">
        <v>3</v>
      </c>
      <c r="B280" s="15" t="s">
        <v>238</v>
      </c>
      <c r="C280" s="15">
        <v>67394</v>
      </c>
      <c r="D280" s="16">
        <v>43465</v>
      </c>
      <c r="E280" s="17">
        <v>10230</v>
      </c>
      <c r="F280" s="17">
        <v>2557.5</v>
      </c>
      <c r="G280" s="17">
        <v>7672.5</v>
      </c>
      <c r="H280" s="15" t="s">
        <v>418</v>
      </c>
    </row>
    <row r="281" spans="1:8" hidden="1" outlineLevel="2" x14ac:dyDescent="0.3">
      <c r="A281" s="18">
        <v>3</v>
      </c>
      <c r="B281" s="15" t="s">
        <v>249</v>
      </c>
      <c r="C281" s="15">
        <v>67403</v>
      </c>
      <c r="D281" s="16">
        <v>43465</v>
      </c>
      <c r="E281" s="17">
        <v>15890</v>
      </c>
      <c r="F281" s="17">
        <v>5084.8</v>
      </c>
      <c r="G281" s="17">
        <v>10805.2</v>
      </c>
      <c r="H281" s="15" t="s">
        <v>418</v>
      </c>
    </row>
    <row r="282" spans="1:8" hidden="1" outlineLevel="2" x14ac:dyDescent="0.3">
      <c r="A282" s="18">
        <v>3</v>
      </c>
      <c r="B282" s="15" t="s">
        <v>259</v>
      </c>
      <c r="C282" s="15">
        <v>67411</v>
      </c>
      <c r="D282" s="16">
        <v>43465</v>
      </c>
      <c r="E282" s="17">
        <v>7530</v>
      </c>
      <c r="F282" s="17">
        <v>2183.6999999999998</v>
      </c>
      <c r="G282" s="17">
        <v>5346.3</v>
      </c>
      <c r="H282" s="15" t="s">
        <v>418</v>
      </c>
    </row>
    <row r="283" spans="1:8" hidden="1" outlineLevel="2" x14ac:dyDescent="0.3">
      <c r="A283" s="18">
        <v>3</v>
      </c>
      <c r="B283" s="15" t="s">
        <v>260</v>
      </c>
      <c r="C283" s="15">
        <v>67412</v>
      </c>
      <c r="D283" s="16">
        <v>43465</v>
      </c>
      <c r="E283" s="17">
        <v>4345</v>
      </c>
      <c r="F283" s="17">
        <v>825.55</v>
      </c>
      <c r="G283" s="17">
        <v>3519.45</v>
      </c>
      <c r="H283" s="15" t="s">
        <v>418</v>
      </c>
    </row>
    <row r="284" spans="1:8" hidden="1" outlineLevel="2" x14ac:dyDescent="0.3">
      <c r="A284" s="18">
        <v>3</v>
      </c>
      <c r="B284" s="15" t="s">
        <v>267</v>
      </c>
      <c r="C284" s="15">
        <v>67418</v>
      </c>
      <c r="D284" s="16">
        <v>43465</v>
      </c>
      <c r="E284" s="17">
        <v>14090</v>
      </c>
      <c r="F284" s="17">
        <v>3804.3</v>
      </c>
      <c r="G284" s="17">
        <v>10285.700000000001</v>
      </c>
      <c r="H284" s="15" t="s">
        <v>418</v>
      </c>
    </row>
    <row r="285" spans="1:8" hidden="1" outlineLevel="2" x14ac:dyDescent="0.3">
      <c r="A285" s="18">
        <v>3</v>
      </c>
      <c r="B285" s="15" t="s">
        <v>268</v>
      </c>
      <c r="C285" s="15">
        <v>67419</v>
      </c>
      <c r="D285" s="16">
        <v>43465</v>
      </c>
      <c r="E285" s="17">
        <v>16790</v>
      </c>
      <c r="F285" s="17">
        <v>4533.3</v>
      </c>
      <c r="G285" s="17">
        <v>12256.7</v>
      </c>
      <c r="H285" s="15" t="s">
        <v>418</v>
      </c>
    </row>
    <row r="286" spans="1:8" hidden="1" outlineLevel="2" x14ac:dyDescent="0.3">
      <c r="A286" s="18">
        <v>3</v>
      </c>
      <c r="B286" s="15" t="s">
        <v>284</v>
      </c>
      <c r="C286" s="15">
        <v>67430</v>
      </c>
      <c r="D286" s="16">
        <v>43465</v>
      </c>
      <c r="E286" s="17">
        <v>17690</v>
      </c>
      <c r="F286" s="17">
        <v>5483.9</v>
      </c>
      <c r="G286" s="17">
        <v>12206.1</v>
      </c>
      <c r="H286" s="15" t="s">
        <v>418</v>
      </c>
    </row>
    <row r="287" spans="1:8" hidden="1" outlineLevel="2" x14ac:dyDescent="0.3">
      <c r="A287" s="18">
        <v>3</v>
      </c>
      <c r="B287" s="15" t="s">
        <v>287</v>
      </c>
      <c r="C287" s="15">
        <v>67433</v>
      </c>
      <c r="D287" s="16">
        <v>43465</v>
      </c>
      <c r="E287" s="17">
        <v>9892.5</v>
      </c>
      <c r="F287" s="17">
        <v>2868.83</v>
      </c>
      <c r="G287" s="17">
        <v>7023.67</v>
      </c>
      <c r="H287" s="15" t="s">
        <v>418</v>
      </c>
    </row>
    <row r="288" spans="1:8" hidden="1" outlineLevel="2" x14ac:dyDescent="0.3">
      <c r="A288" s="18">
        <v>3</v>
      </c>
      <c r="B288" s="15" t="s">
        <v>297</v>
      </c>
      <c r="C288" s="15">
        <v>67441</v>
      </c>
      <c r="D288" s="16">
        <v>43465</v>
      </c>
      <c r="E288" s="17">
        <v>15890</v>
      </c>
      <c r="F288" s="17">
        <v>4290.3</v>
      </c>
      <c r="G288" s="17">
        <v>11599.7</v>
      </c>
      <c r="H288" s="15" t="s">
        <v>418</v>
      </c>
    </row>
    <row r="289" spans="1:8" hidden="1" outlineLevel="2" x14ac:dyDescent="0.3">
      <c r="A289" s="18">
        <v>3</v>
      </c>
      <c r="B289" s="15" t="s">
        <v>310</v>
      </c>
      <c r="C289" s="15">
        <v>67450</v>
      </c>
      <c r="D289" s="16">
        <v>43465</v>
      </c>
      <c r="E289" s="17">
        <v>15440</v>
      </c>
      <c r="F289" s="17">
        <v>4323.2</v>
      </c>
      <c r="G289" s="17">
        <v>11116.8</v>
      </c>
      <c r="H289" s="15" t="s">
        <v>418</v>
      </c>
    </row>
    <row r="290" spans="1:8" hidden="1" outlineLevel="2" x14ac:dyDescent="0.3">
      <c r="A290" s="18">
        <v>3</v>
      </c>
      <c r="B290" s="15" t="s">
        <v>314</v>
      </c>
      <c r="C290" s="15">
        <v>67452</v>
      </c>
      <c r="D290" s="16">
        <v>43465</v>
      </c>
      <c r="E290" s="17">
        <v>8542.5</v>
      </c>
      <c r="F290" s="17">
        <v>2221.0500000000002</v>
      </c>
      <c r="G290" s="17">
        <v>6321.45</v>
      </c>
      <c r="H290" s="15" t="s">
        <v>418</v>
      </c>
    </row>
    <row r="291" spans="1:8" hidden="1" outlineLevel="2" x14ac:dyDescent="0.3">
      <c r="A291" s="18">
        <v>3</v>
      </c>
      <c r="B291" s="15" t="s">
        <v>318</v>
      </c>
      <c r="C291" s="15">
        <v>67456</v>
      </c>
      <c r="D291" s="16">
        <v>43465</v>
      </c>
      <c r="E291" s="17">
        <v>17690</v>
      </c>
      <c r="F291" s="17">
        <v>5130.1000000000004</v>
      </c>
      <c r="G291" s="17">
        <v>12559.9</v>
      </c>
      <c r="H291" s="15" t="s">
        <v>418</v>
      </c>
    </row>
    <row r="292" spans="1:8" hidden="1" outlineLevel="2" x14ac:dyDescent="0.3">
      <c r="A292" s="18">
        <v>3</v>
      </c>
      <c r="B292" s="15" t="s">
        <v>320</v>
      </c>
      <c r="C292" s="15">
        <v>67458</v>
      </c>
      <c r="D292" s="16">
        <v>43465</v>
      </c>
      <c r="E292" s="17">
        <v>15890</v>
      </c>
      <c r="F292" s="17">
        <v>4767</v>
      </c>
      <c r="G292" s="17">
        <v>11123</v>
      </c>
      <c r="H292" s="15" t="s">
        <v>418</v>
      </c>
    </row>
    <row r="293" spans="1:8" hidden="1" outlineLevel="2" x14ac:dyDescent="0.3">
      <c r="A293" s="18">
        <v>3</v>
      </c>
      <c r="B293" s="15" t="s">
        <v>321</v>
      </c>
      <c r="C293" s="15">
        <v>67459</v>
      </c>
      <c r="D293" s="16">
        <v>43465</v>
      </c>
      <c r="E293" s="17">
        <v>8542.5</v>
      </c>
      <c r="F293" s="17">
        <v>2477.33</v>
      </c>
      <c r="G293" s="17">
        <v>6065.17</v>
      </c>
      <c r="H293" s="15" t="s">
        <v>418</v>
      </c>
    </row>
    <row r="294" spans="1:8" hidden="1" outlineLevel="2" x14ac:dyDescent="0.3">
      <c r="A294" s="18">
        <v>3</v>
      </c>
      <c r="B294" s="15" t="s">
        <v>332</v>
      </c>
      <c r="C294" s="15">
        <v>67469</v>
      </c>
      <c r="D294" s="16">
        <v>43465</v>
      </c>
      <c r="E294" s="17">
        <v>8542.5</v>
      </c>
      <c r="F294" s="17">
        <v>1964.78</v>
      </c>
      <c r="G294" s="17">
        <v>6577.72</v>
      </c>
      <c r="H294" s="15" t="s">
        <v>418</v>
      </c>
    </row>
    <row r="295" spans="1:8" hidden="1" outlineLevel="2" x14ac:dyDescent="0.3">
      <c r="A295" s="18">
        <v>3</v>
      </c>
      <c r="B295" s="15" t="s">
        <v>335</v>
      </c>
      <c r="C295" s="15">
        <v>67472</v>
      </c>
      <c r="D295" s="16">
        <v>43465</v>
      </c>
      <c r="E295" s="17">
        <v>8205</v>
      </c>
      <c r="F295" s="17">
        <v>2215.35</v>
      </c>
      <c r="G295" s="17">
        <v>5989.65</v>
      </c>
      <c r="H295" s="15" t="s">
        <v>418</v>
      </c>
    </row>
    <row r="296" spans="1:8" hidden="1" outlineLevel="2" x14ac:dyDescent="0.3">
      <c r="A296" s="18">
        <v>3</v>
      </c>
      <c r="B296" s="15" t="s">
        <v>342</v>
      </c>
      <c r="C296" s="15">
        <v>67476</v>
      </c>
      <c r="D296" s="16">
        <v>43465</v>
      </c>
      <c r="E296" s="17">
        <v>7867.5</v>
      </c>
      <c r="F296" s="17">
        <v>1888.2</v>
      </c>
      <c r="G296" s="17">
        <v>5979.3</v>
      </c>
      <c r="H296" s="15" t="s">
        <v>418</v>
      </c>
    </row>
    <row r="297" spans="1:8" hidden="1" outlineLevel="2" x14ac:dyDescent="0.3">
      <c r="A297" s="18">
        <v>3</v>
      </c>
      <c r="B297" s="15" t="s">
        <v>343</v>
      </c>
      <c r="C297" s="15">
        <v>67477</v>
      </c>
      <c r="D297" s="16">
        <v>43465</v>
      </c>
      <c r="E297" s="17">
        <v>4120</v>
      </c>
      <c r="F297" s="17">
        <v>1030</v>
      </c>
      <c r="G297" s="17">
        <v>3090</v>
      </c>
      <c r="H297" s="15" t="s">
        <v>418</v>
      </c>
    </row>
    <row r="298" spans="1:8" hidden="1" outlineLevel="2" x14ac:dyDescent="0.3">
      <c r="A298" s="18">
        <v>3</v>
      </c>
      <c r="B298" s="15" t="s">
        <v>345</v>
      </c>
      <c r="C298" s="15">
        <v>67479</v>
      </c>
      <c r="D298" s="16">
        <v>43465</v>
      </c>
      <c r="E298" s="17">
        <v>8542.5</v>
      </c>
      <c r="F298" s="17">
        <v>1964.78</v>
      </c>
      <c r="G298" s="17">
        <v>6577.72</v>
      </c>
      <c r="H298" s="15" t="s">
        <v>418</v>
      </c>
    </row>
    <row r="299" spans="1:8" hidden="1" outlineLevel="2" x14ac:dyDescent="0.3">
      <c r="A299" s="18">
        <v>3</v>
      </c>
      <c r="B299" s="15" t="s">
        <v>352</v>
      </c>
      <c r="C299" s="15">
        <v>67485</v>
      </c>
      <c r="D299" s="16">
        <v>43465</v>
      </c>
      <c r="E299" s="17">
        <v>9555</v>
      </c>
      <c r="F299" s="17">
        <v>2293.1999999999998</v>
      </c>
      <c r="G299" s="17">
        <v>7261.8</v>
      </c>
      <c r="H299" s="15" t="s">
        <v>418</v>
      </c>
    </row>
    <row r="300" spans="1:8" hidden="1" outlineLevel="2" x14ac:dyDescent="0.3">
      <c r="A300" s="18">
        <v>3</v>
      </c>
      <c r="B300" s="15" t="s">
        <v>353</v>
      </c>
      <c r="C300" s="15">
        <v>67486</v>
      </c>
      <c r="D300" s="16">
        <v>43465</v>
      </c>
      <c r="E300" s="17">
        <v>15890</v>
      </c>
      <c r="F300" s="17">
        <v>4608.1000000000004</v>
      </c>
      <c r="G300" s="17">
        <v>11281.9</v>
      </c>
      <c r="H300" s="15" t="s">
        <v>418</v>
      </c>
    </row>
    <row r="301" spans="1:8" hidden="1" outlineLevel="2" x14ac:dyDescent="0.3">
      <c r="A301" s="18">
        <v>3</v>
      </c>
      <c r="B301" s="15" t="s">
        <v>361</v>
      </c>
      <c r="C301" s="15">
        <v>67493</v>
      </c>
      <c r="D301" s="16">
        <v>43465</v>
      </c>
      <c r="E301" s="17">
        <v>14540</v>
      </c>
      <c r="F301" s="17">
        <v>3925.8</v>
      </c>
      <c r="G301" s="17">
        <v>10614.2</v>
      </c>
      <c r="H301" s="15" t="s">
        <v>418</v>
      </c>
    </row>
    <row r="302" spans="1:8" hidden="1" outlineLevel="2" x14ac:dyDescent="0.3">
      <c r="A302" s="18">
        <v>3</v>
      </c>
      <c r="B302" s="15" t="s">
        <v>368</v>
      </c>
      <c r="C302" s="15">
        <v>67500</v>
      </c>
      <c r="D302" s="16">
        <v>43465</v>
      </c>
      <c r="E302" s="17">
        <v>8205</v>
      </c>
      <c r="F302" s="17">
        <v>2379.4499999999998</v>
      </c>
      <c r="G302" s="17">
        <v>5825.55</v>
      </c>
      <c r="H302" s="15" t="s">
        <v>418</v>
      </c>
    </row>
    <row r="303" spans="1:8" hidden="1" outlineLevel="2" x14ac:dyDescent="0.3">
      <c r="A303" s="18">
        <v>3</v>
      </c>
      <c r="B303" s="15" t="s">
        <v>378</v>
      </c>
      <c r="C303" s="15">
        <v>67507</v>
      </c>
      <c r="D303" s="16">
        <v>43465</v>
      </c>
      <c r="E303" s="17">
        <v>8542.5</v>
      </c>
      <c r="F303" s="17">
        <v>2050.1999999999998</v>
      </c>
      <c r="G303" s="17">
        <v>6492.3</v>
      </c>
      <c r="H303" s="15" t="s">
        <v>418</v>
      </c>
    </row>
    <row r="304" spans="1:8" hidden="1" outlineLevel="2" x14ac:dyDescent="0.3">
      <c r="A304" s="18">
        <v>3</v>
      </c>
      <c r="B304" s="15" t="s">
        <v>383</v>
      </c>
      <c r="C304" s="15">
        <v>67510</v>
      </c>
      <c r="D304" s="16">
        <v>43465</v>
      </c>
      <c r="E304" s="17">
        <v>4345</v>
      </c>
      <c r="F304" s="17">
        <v>738.65</v>
      </c>
      <c r="G304" s="17">
        <v>3606.35</v>
      </c>
      <c r="H304" s="15" t="s">
        <v>418</v>
      </c>
    </row>
    <row r="305" spans="1:8" hidden="1" outlineLevel="2" x14ac:dyDescent="0.3">
      <c r="A305" s="18">
        <v>3</v>
      </c>
      <c r="B305" s="15" t="s">
        <v>389</v>
      </c>
      <c r="C305" s="15">
        <v>67516</v>
      </c>
      <c r="D305" s="16">
        <v>43465</v>
      </c>
      <c r="E305" s="17">
        <v>4570</v>
      </c>
      <c r="F305" s="17">
        <v>776.9</v>
      </c>
      <c r="G305" s="17">
        <v>3793.1</v>
      </c>
      <c r="H305" s="15" t="s">
        <v>418</v>
      </c>
    </row>
    <row r="306" spans="1:8" hidden="1" outlineLevel="2" x14ac:dyDescent="0.3">
      <c r="A306" s="18">
        <v>3</v>
      </c>
      <c r="B306" s="15" t="s">
        <v>393</v>
      </c>
      <c r="C306" s="15">
        <v>67520</v>
      </c>
      <c r="D306" s="16">
        <v>43465</v>
      </c>
      <c r="E306" s="17">
        <v>16790</v>
      </c>
      <c r="F306" s="17">
        <v>5372.8</v>
      </c>
      <c r="G306" s="17">
        <v>11417.2</v>
      </c>
      <c r="H306" s="15" t="s">
        <v>418</v>
      </c>
    </row>
    <row r="307" spans="1:8" hidden="1" outlineLevel="2" x14ac:dyDescent="0.3">
      <c r="A307" s="18">
        <v>3</v>
      </c>
      <c r="B307" s="15" t="s">
        <v>397</v>
      </c>
      <c r="C307" s="15">
        <v>67524</v>
      </c>
      <c r="D307" s="16">
        <v>43465</v>
      </c>
      <c r="E307" s="17">
        <v>15890</v>
      </c>
      <c r="F307" s="17">
        <v>4767</v>
      </c>
      <c r="G307" s="17">
        <v>11123</v>
      </c>
      <c r="H307" s="15" t="s">
        <v>418</v>
      </c>
    </row>
    <row r="308" spans="1:8" hidden="1" outlineLevel="2" x14ac:dyDescent="0.3">
      <c r="A308" s="18">
        <v>3</v>
      </c>
      <c r="B308" s="15" t="s">
        <v>405</v>
      </c>
      <c r="C308" s="15">
        <v>67531</v>
      </c>
      <c r="D308" s="16">
        <v>43465</v>
      </c>
      <c r="E308" s="17">
        <v>8880</v>
      </c>
      <c r="F308" s="17">
        <v>2220</v>
      </c>
      <c r="G308" s="17">
        <v>6660</v>
      </c>
      <c r="H308" s="15" t="s">
        <v>418</v>
      </c>
    </row>
    <row r="309" spans="1:8" hidden="1" outlineLevel="2" x14ac:dyDescent="0.3">
      <c r="A309" s="18">
        <v>3</v>
      </c>
      <c r="B309" s="15" t="s">
        <v>409</v>
      </c>
      <c r="C309" s="15">
        <v>67534</v>
      </c>
      <c r="D309" s="16">
        <v>43465</v>
      </c>
      <c r="E309" s="17">
        <v>16340</v>
      </c>
      <c r="F309" s="17">
        <v>4411.8</v>
      </c>
      <c r="G309" s="17">
        <v>11928.2</v>
      </c>
      <c r="H309" s="15" t="s">
        <v>418</v>
      </c>
    </row>
    <row r="310" spans="1:8" hidden="1" outlineLevel="2" x14ac:dyDescent="0.3">
      <c r="A310" s="18">
        <v>3</v>
      </c>
      <c r="B310" s="15" t="s">
        <v>412</v>
      </c>
      <c r="C310" s="15">
        <v>67536</v>
      </c>
      <c r="D310" s="16">
        <v>43465</v>
      </c>
      <c r="E310" s="17">
        <v>9555</v>
      </c>
      <c r="F310" s="17">
        <v>2484.3000000000002</v>
      </c>
      <c r="G310" s="17">
        <v>7070.7</v>
      </c>
      <c r="H310" s="15" t="s">
        <v>418</v>
      </c>
    </row>
    <row r="311" spans="1:8" hidden="1" outlineLevel="2" x14ac:dyDescent="0.3">
      <c r="A311" s="18">
        <v>3</v>
      </c>
      <c r="B311" s="15" t="s">
        <v>413</v>
      </c>
      <c r="C311" s="15">
        <v>67537</v>
      </c>
      <c r="D311" s="16">
        <v>43465</v>
      </c>
      <c r="E311" s="17">
        <v>9555</v>
      </c>
      <c r="F311" s="17">
        <v>2579.85</v>
      </c>
      <c r="G311" s="17">
        <v>6975.15</v>
      </c>
      <c r="H311" s="15" t="s">
        <v>418</v>
      </c>
    </row>
    <row r="312" spans="1:8" outlineLevel="1" collapsed="1" x14ac:dyDescent="0.3">
      <c r="A312" s="19" t="s">
        <v>434</v>
      </c>
      <c r="B312" s="15"/>
      <c r="C312" s="15"/>
      <c r="D312" s="16"/>
      <c r="E312" s="17">
        <f>SUBTOTAL(9,E176:E311)</f>
        <v>960754.66000000015</v>
      </c>
      <c r="F312" s="17"/>
      <c r="G312" s="17"/>
      <c r="H312" s="15"/>
    </row>
    <row r="313" spans="1:8" hidden="1" outlineLevel="2" x14ac:dyDescent="0.3">
      <c r="A313" s="18">
        <v>4</v>
      </c>
      <c r="B313" s="15" t="s">
        <v>219</v>
      </c>
      <c r="C313" s="15">
        <v>65786</v>
      </c>
      <c r="D313" s="16">
        <v>43404</v>
      </c>
      <c r="E313" s="17">
        <v>3808.33</v>
      </c>
      <c r="F313" s="17">
        <v>761.67</v>
      </c>
      <c r="G313" s="17">
        <v>3046.66</v>
      </c>
      <c r="H313" s="15" t="s">
        <v>218</v>
      </c>
    </row>
    <row r="314" spans="1:8" hidden="1" outlineLevel="2" x14ac:dyDescent="0.3">
      <c r="A314" s="18">
        <v>4</v>
      </c>
      <c r="B314" s="15" t="s">
        <v>228</v>
      </c>
      <c r="C314" s="15">
        <v>65795</v>
      </c>
      <c r="D314" s="16">
        <v>43404</v>
      </c>
      <c r="E314" s="17">
        <v>4183.33</v>
      </c>
      <c r="F314" s="17">
        <v>1171.33</v>
      </c>
      <c r="G314" s="17">
        <v>3012</v>
      </c>
      <c r="H314" s="15" t="s">
        <v>218</v>
      </c>
    </row>
    <row r="315" spans="1:8" hidden="1" outlineLevel="2" x14ac:dyDescent="0.3">
      <c r="A315" s="18">
        <v>4</v>
      </c>
      <c r="B315" s="15" t="s">
        <v>229</v>
      </c>
      <c r="C315" s="15">
        <v>65796</v>
      </c>
      <c r="D315" s="16">
        <v>43404</v>
      </c>
      <c r="E315" s="17">
        <v>7370.83</v>
      </c>
      <c r="F315" s="17">
        <v>1990.13</v>
      </c>
      <c r="G315" s="17">
        <v>5380.7</v>
      </c>
      <c r="H315" s="15" t="s">
        <v>218</v>
      </c>
    </row>
    <row r="316" spans="1:8" hidden="1" outlineLevel="2" x14ac:dyDescent="0.3">
      <c r="A316" s="18">
        <v>4</v>
      </c>
      <c r="B316" s="15" t="s">
        <v>231</v>
      </c>
      <c r="C316" s="15">
        <v>65798</v>
      </c>
      <c r="D316" s="16">
        <v>43404</v>
      </c>
      <c r="E316" s="17">
        <v>6620.83</v>
      </c>
      <c r="F316" s="17">
        <v>2118.67</v>
      </c>
      <c r="G316" s="17">
        <v>4502.16</v>
      </c>
      <c r="H316" s="15" t="s">
        <v>218</v>
      </c>
    </row>
    <row r="317" spans="1:8" hidden="1" outlineLevel="2" x14ac:dyDescent="0.3">
      <c r="A317" s="18">
        <v>4</v>
      </c>
      <c r="B317" s="15" t="s">
        <v>232</v>
      </c>
      <c r="C317" s="15">
        <v>65799</v>
      </c>
      <c r="D317" s="16">
        <v>43404</v>
      </c>
      <c r="E317" s="17">
        <v>4370.83</v>
      </c>
      <c r="F317" s="17">
        <v>1267.54</v>
      </c>
      <c r="G317" s="17">
        <v>3103.29</v>
      </c>
      <c r="H317" s="15" t="s">
        <v>218</v>
      </c>
    </row>
    <row r="318" spans="1:8" hidden="1" outlineLevel="2" x14ac:dyDescent="0.3">
      <c r="A318" s="18">
        <v>4</v>
      </c>
      <c r="B318" s="15" t="s">
        <v>241</v>
      </c>
      <c r="C318" s="15">
        <v>65808</v>
      </c>
      <c r="D318" s="16">
        <v>43404</v>
      </c>
      <c r="E318" s="17">
        <v>5120.83</v>
      </c>
      <c r="F318" s="17">
        <v>1177.79</v>
      </c>
      <c r="G318" s="17">
        <v>3943.04</v>
      </c>
      <c r="H318" s="15" t="s">
        <v>218</v>
      </c>
    </row>
    <row r="319" spans="1:8" hidden="1" outlineLevel="2" x14ac:dyDescent="0.3">
      <c r="A319" s="18">
        <v>4</v>
      </c>
      <c r="B319" s="15" t="s">
        <v>250</v>
      </c>
      <c r="C319" s="15">
        <v>65817</v>
      </c>
      <c r="D319" s="16">
        <v>43404</v>
      </c>
      <c r="E319" s="17">
        <v>4933.33</v>
      </c>
      <c r="F319" s="17">
        <v>1184</v>
      </c>
      <c r="G319" s="17">
        <v>3749.33</v>
      </c>
      <c r="H319" s="15" t="s">
        <v>218</v>
      </c>
    </row>
    <row r="320" spans="1:8" hidden="1" outlineLevel="2" x14ac:dyDescent="0.3">
      <c r="A320" s="18">
        <v>4</v>
      </c>
      <c r="B320" s="15" t="s">
        <v>253</v>
      </c>
      <c r="C320" s="15">
        <v>65820</v>
      </c>
      <c r="D320" s="16">
        <v>43404</v>
      </c>
      <c r="E320" s="17">
        <v>4370.83</v>
      </c>
      <c r="F320" s="17">
        <v>1005.29</v>
      </c>
      <c r="G320" s="17">
        <v>3365.54</v>
      </c>
      <c r="H320" s="15" t="s">
        <v>218</v>
      </c>
    </row>
    <row r="321" spans="1:8" hidden="1" outlineLevel="2" x14ac:dyDescent="0.3">
      <c r="A321" s="18">
        <v>4</v>
      </c>
      <c r="B321" s="15" t="s">
        <v>258</v>
      </c>
      <c r="C321" s="15">
        <v>65825</v>
      </c>
      <c r="D321" s="16">
        <v>43404</v>
      </c>
      <c r="E321" s="17">
        <v>4370.83</v>
      </c>
      <c r="F321" s="17">
        <v>1267.54</v>
      </c>
      <c r="G321" s="17">
        <v>3103.29</v>
      </c>
      <c r="H321" s="15" t="s">
        <v>218</v>
      </c>
    </row>
    <row r="322" spans="1:8" hidden="1" outlineLevel="2" x14ac:dyDescent="0.3">
      <c r="A322" s="18">
        <v>4</v>
      </c>
      <c r="B322" s="15" t="s">
        <v>269</v>
      </c>
      <c r="C322" s="15">
        <v>65836</v>
      </c>
      <c r="D322" s="16">
        <v>43404</v>
      </c>
      <c r="E322" s="17">
        <v>6995.83</v>
      </c>
      <c r="F322" s="17">
        <v>2168.71</v>
      </c>
      <c r="G322" s="17">
        <v>4827.12</v>
      </c>
      <c r="H322" s="15" t="s">
        <v>218</v>
      </c>
    </row>
    <row r="323" spans="1:8" hidden="1" outlineLevel="2" x14ac:dyDescent="0.3">
      <c r="A323" s="18">
        <v>4</v>
      </c>
      <c r="B323" s="15" t="s">
        <v>273</v>
      </c>
      <c r="C323" s="15">
        <v>65840</v>
      </c>
      <c r="D323" s="16">
        <v>43404</v>
      </c>
      <c r="E323" s="17">
        <v>3433.33</v>
      </c>
      <c r="F323" s="17">
        <v>858.33</v>
      </c>
      <c r="G323" s="17">
        <v>2575</v>
      </c>
      <c r="H323" s="15" t="s">
        <v>218</v>
      </c>
    </row>
    <row r="324" spans="1:8" hidden="1" outlineLevel="2" x14ac:dyDescent="0.3">
      <c r="A324" s="18">
        <v>4</v>
      </c>
      <c r="B324" s="15" t="s">
        <v>277</v>
      </c>
      <c r="C324" s="15">
        <v>65844</v>
      </c>
      <c r="D324" s="16">
        <v>43404</v>
      </c>
      <c r="E324" s="17">
        <v>5870.83</v>
      </c>
      <c r="F324" s="17">
        <v>1467.71</v>
      </c>
      <c r="G324" s="17">
        <v>4403.12</v>
      </c>
      <c r="H324" s="15" t="s">
        <v>218</v>
      </c>
    </row>
    <row r="325" spans="1:8" hidden="1" outlineLevel="2" x14ac:dyDescent="0.3">
      <c r="A325" s="18">
        <v>4</v>
      </c>
      <c r="B325" s="15" t="s">
        <v>293</v>
      </c>
      <c r="C325" s="15">
        <v>65860</v>
      </c>
      <c r="D325" s="16">
        <v>43404</v>
      </c>
      <c r="E325" s="17">
        <v>4183.33</v>
      </c>
      <c r="F325" s="17">
        <v>1045.83</v>
      </c>
      <c r="G325" s="17">
        <v>3137.5</v>
      </c>
      <c r="H325" s="15" t="s">
        <v>218</v>
      </c>
    </row>
    <row r="326" spans="1:8" hidden="1" outlineLevel="2" x14ac:dyDescent="0.3">
      <c r="A326" s="18">
        <v>4</v>
      </c>
      <c r="B326" s="15" t="s">
        <v>298</v>
      </c>
      <c r="C326" s="15">
        <v>65865</v>
      </c>
      <c r="D326" s="16">
        <v>43404</v>
      </c>
      <c r="E326" s="17">
        <v>3433.33</v>
      </c>
      <c r="F326" s="17">
        <v>652.33000000000004</v>
      </c>
      <c r="G326" s="17">
        <v>2781</v>
      </c>
      <c r="H326" s="15" t="s">
        <v>218</v>
      </c>
    </row>
    <row r="327" spans="1:8" hidden="1" outlineLevel="2" x14ac:dyDescent="0.3">
      <c r="A327" s="18">
        <v>4</v>
      </c>
      <c r="B327" s="15" t="s">
        <v>308</v>
      </c>
      <c r="C327" s="15">
        <v>65875</v>
      </c>
      <c r="D327" s="16">
        <v>43404</v>
      </c>
      <c r="E327" s="17">
        <v>5495.83</v>
      </c>
      <c r="F327" s="17">
        <v>1319</v>
      </c>
      <c r="G327" s="17">
        <v>4176.83</v>
      </c>
      <c r="H327" s="15" t="s">
        <v>218</v>
      </c>
    </row>
    <row r="328" spans="1:8" hidden="1" outlineLevel="2" x14ac:dyDescent="0.3">
      <c r="A328" s="18">
        <v>4</v>
      </c>
      <c r="B328" s="15" t="s">
        <v>313</v>
      </c>
      <c r="C328" s="15">
        <v>65880</v>
      </c>
      <c r="D328" s="16">
        <v>43404</v>
      </c>
      <c r="E328" s="17">
        <v>3433.33</v>
      </c>
      <c r="F328" s="17">
        <v>618</v>
      </c>
      <c r="G328" s="17">
        <v>2815.33</v>
      </c>
      <c r="H328" s="15" t="s">
        <v>218</v>
      </c>
    </row>
    <row r="329" spans="1:8" hidden="1" outlineLevel="2" x14ac:dyDescent="0.3">
      <c r="A329" s="18">
        <v>4</v>
      </c>
      <c r="B329" s="15" t="s">
        <v>326</v>
      </c>
      <c r="C329" s="15">
        <v>65893</v>
      </c>
      <c r="D329" s="16">
        <v>43404</v>
      </c>
      <c r="E329" s="17">
        <v>6433.33</v>
      </c>
      <c r="F329" s="17">
        <v>1801.33</v>
      </c>
      <c r="G329" s="17">
        <v>4632</v>
      </c>
      <c r="H329" s="15" t="s">
        <v>218</v>
      </c>
    </row>
    <row r="330" spans="1:8" hidden="1" outlineLevel="2" x14ac:dyDescent="0.3">
      <c r="A330" s="18">
        <v>4</v>
      </c>
      <c r="B330" s="15" t="s">
        <v>334</v>
      </c>
      <c r="C330" s="15">
        <v>65901</v>
      </c>
      <c r="D330" s="16">
        <v>43404</v>
      </c>
      <c r="E330" s="17">
        <v>6995.83</v>
      </c>
      <c r="F330" s="17">
        <v>2238.67</v>
      </c>
      <c r="G330" s="17">
        <v>4757.16</v>
      </c>
      <c r="H330" s="15" t="s">
        <v>218</v>
      </c>
    </row>
    <row r="331" spans="1:8" hidden="1" outlineLevel="2" x14ac:dyDescent="0.3">
      <c r="A331" s="18">
        <v>4</v>
      </c>
      <c r="B331" s="15" t="s">
        <v>344</v>
      </c>
      <c r="C331" s="15">
        <v>65911</v>
      </c>
      <c r="D331" s="16">
        <v>43404</v>
      </c>
      <c r="E331" s="17">
        <v>6245.83</v>
      </c>
      <c r="F331" s="17">
        <v>1936.21</v>
      </c>
      <c r="G331" s="17">
        <v>4309.62</v>
      </c>
      <c r="H331" s="15" t="s">
        <v>218</v>
      </c>
    </row>
    <row r="332" spans="1:8" hidden="1" outlineLevel="2" x14ac:dyDescent="0.3">
      <c r="A332" s="18">
        <v>4</v>
      </c>
      <c r="B332" s="15" t="s">
        <v>347</v>
      </c>
      <c r="C332" s="15">
        <v>65914</v>
      </c>
      <c r="D332" s="16">
        <v>43404</v>
      </c>
      <c r="E332" s="17">
        <v>3995.83</v>
      </c>
      <c r="F332" s="17">
        <v>679.29</v>
      </c>
      <c r="G332" s="17">
        <v>3316.54</v>
      </c>
      <c r="H332" s="15" t="s">
        <v>218</v>
      </c>
    </row>
    <row r="333" spans="1:8" hidden="1" outlineLevel="2" x14ac:dyDescent="0.3">
      <c r="A333" s="18">
        <v>4</v>
      </c>
      <c r="B333" s="15" t="s">
        <v>348</v>
      </c>
      <c r="C333" s="15">
        <v>65915</v>
      </c>
      <c r="D333" s="16">
        <v>43404</v>
      </c>
      <c r="E333" s="17">
        <v>4183.33</v>
      </c>
      <c r="F333" s="17">
        <v>1004</v>
      </c>
      <c r="G333" s="17">
        <v>3179.33</v>
      </c>
      <c r="H333" s="15" t="s">
        <v>218</v>
      </c>
    </row>
    <row r="334" spans="1:8" hidden="1" outlineLevel="2" x14ac:dyDescent="0.3">
      <c r="A334" s="18">
        <v>4</v>
      </c>
      <c r="B334" s="15" t="s">
        <v>360</v>
      </c>
      <c r="C334" s="15">
        <v>65927</v>
      </c>
      <c r="D334" s="16">
        <v>43404</v>
      </c>
      <c r="E334" s="17">
        <v>5495.83</v>
      </c>
      <c r="F334" s="17">
        <v>1428.92</v>
      </c>
      <c r="G334" s="17">
        <v>4066.91</v>
      </c>
      <c r="H334" s="15" t="s">
        <v>218</v>
      </c>
    </row>
    <row r="335" spans="1:8" hidden="1" outlineLevel="2" x14ac:dyDescent="0.3">
      <c r="A335" s="18">
        <v>4</v>
      </c>
      <c r="B335" s="15" t="s">
        <v>363</v>
      </c>
      <c r="C335" s="15">
        <v>65930</v>
      </c>
      <c r="D335" s="16">
        <v>43404</v>
      </c>
      <c r="E335" s="17">
        <v>4933.33</v>
      </c>
      <c r="F335" s="17">
        <v>1430.67</v>
      </c>
      <c r="G335" s="17">
        <v>3502.66</v>
      </c>
      <c r="H335" s="15" t="s">
        <v>218</v>
      </c>
    </row>
    <row r="336" spans="1:8" hidden="1" outlineLevel="2" x14ac:dyDescent="0.3">
      <c r="A336" s="18">
        <v>4</v>
      </c>
      <c r="B336" s="15" t="s">
        <v>367</v>
      </c>
      <c r="C336" s="15">
        <v>65934</v>
      </c>
      <c r="D336" s="16">
        <v>43404</v>
      </c>
      <c r="E336" s="17">
        <v>6808.33</v>
      </c>
      <c r="F336" s="17">
        <v>1838.25</v>
      </c>
      <c r="G336" s="17">
        <v>4970.08</v>
      </c>
      <c r="H336" s="15" t="s">
        <v>218</v>
      </c>
    </row>
    <row r="337" spans="1:8" hidden="1" outlineLevel="2" x14ac:dyDescent="0.3">
      <c r="A337" s="18">
        <v>4</v>
      </c>
      <c r="B337" s="15" t="s">
        <v>380</v>
      </c>
      <c r="C337" s="15">
        <v>65947</v>
      </c>
      <c r="D337" s="16">
        <v>43404</v>
      </c>
      <c r="E337" s="17">
        <v>3995.83</v>
      </c>
      <c r="F337" s="17">
        <v>959</v>
      </c>
      <c r="G337" s="17">
        <v>3036.83</v>
      </c>
      <c r="H337" s="15" t="s">
        <v>218</v>
      </c>
    </row>
    <row r="338" spans="1:8" hidden="1" outlineLevel="2" x14ac:dyDescent="0.3">
      <c r="A338" s="18">
        <v>4</v>
      </c>
      <c r="B338" s="15" t="s">
        <v>381</v>
      </c>
      <c r="C338" s="15">
        <v>65948</v>
      </c>
      <c r="D338" s="16">
        <v>43404</v>
      </c>
      <c r="E338" s="17">
        <v>4183.33</v>
      </c>
      <c r="F338" s="17">
        <v>1129.5</v>
      </c>
      <c r="G338" s="17">
        <v>3053.83</v>
      </c>
      <c r="H338" s="15" t="s">
        <v>218</v>
      </c>
    </row>
    <row r="339" spans="1:8" hidden="1" outlineLevel="2" x14ac:dyDescent="0.3">
      <c r="A339" s="18">
        <v>4</v>
      </c>
      <c r="B339" s="15" t="s">
        <v>384</v>
      </c>
      <c r="C339" s="15">
        <v>65951</v>
      </c>
      <c r="D339" s="16">
        <v>43404</v>
      </c>
      <c r="E339" s="17">
        <v>6058.33</v>
      </c>
      <c r="F339" s="17">
        <v>1817.5</v>
      </c>
      <c r="G339" s="17">
        <v>4240.83</v>
      </c>
      <c r="H339" s="15" t="s">
        <v>218</v>
      </c>
    </row>
    <row r="340" spans="1:8" hidden="1" outlineLevel="2" x14ac:dyDescent="0.3">
      <c r="A340" s="18">
        <v>4</v>
      </c>
      <c r="B340" s="15" t="s">
        <v>387</v>
      </c>
      <c r="C340" s="15">
        <v>65954</v>
      </c>
      <c r="D340" s="16">
        <v>43404</v>
      </c>
      <c r="E340" s="17">
        <v>5495.83</v>
      </c>
      <c r="F340" s="17">
        <v>1373.96</v>
      </c>
      <c r="G340" s="17">
        <v>4121.87</v>
      </c>
      <c r="H340" s="15" t="s">
        <v>218</v>
      </c>
    </row>
    <row r="341" spans="1:8" hidden="1" outlineLevel="2" x14ac:dyDescent="0.3">
      <c r="A341" s="18">
        <v>4</v>
      </c>
      <c r="B341" s="15" t="s">
        <v>388</v>
      </c>
      <c r="C341" s="15">
        <v>65955</v>
      </c>
      <c r="D341" s="16">
        <v>43404</v>
      </c>
      <c r="E341" s="17">
        <v>6058.33</v>
      </c>
      <c r="F341" s="17">
        <v>1756.92</v>
      </c>
      <c r="G341" s="17">
        <v>4301.41</v>
      </c>
      <c r="H341" s="15" t="s">
        <v>218</v>
      </c>
    </row>
    <row r="342" spans="1:8" hidden="1" outlineLevel="2" x14ac:dyDescent="0.3">
      <c r="A342" s="18">
        <v>4</v>
      </c>
      <c r="B342" s="15" t="s">
        <v>407</v>
      </c>
      <c r="C342" s="15">
        <v>65974</v>
      </c>
      <c r="D342" s="16">
        <v>43404</v>
      </c>
      <c r="E342" s="17">
        <v>3995.83</v>
      </c>
      <c r="F342" s="17">
        <v>759.21</v>
      </c>
      <c r="G342" s="17">
        <v>3236.62</v>
      </c>
      <c r="H342" s="15" t="s">
        <v>218</v>
      </c>
    </row>
    <row r="343" spans="1:8" hidden="1" outlineLevel="2" x14ac:dyDescent="0.3">
      <c r="A343" s="18">
        <v>4</v>
      </c>
      <c r="B343" s="15" t="s">
        <v>410</v>
      </c>
      <c r="C343" s="15">
        <v>65977</v>
      </c>
      <c r="D343" s="16">
        <v>43404</v>
      </c>
      <c r="E343" s="17">
        <v>6433.33</v>
      </c>
      <c r="F343" s="17">
        <v>2058.67</v>
      </c>
      <c r="G343" s="17">
        <v>4374.66</v>
      </c>
      <c r="H343" s="15" t="s">
        <v>218</v>
      </c>
    </row>
    <row r="344" spans="1:8" hidden="1" outlineLevel="2" x14ac:dyDescent="0.3">
      <c r="A344" s="18">
        <v>4</v>
      </c>
      <c r="B344" s="15" t="s">
        <v>219</v>
      </c>
      <c r="C344" s="15">
        <v>65982</v>
      </c>
      <c r="D344" s="16">
        <v>43434</v>
      </c>
      <c r="E344" s="17">
        <v>3808.33</v>
      </c>
      <c r="F344" s="17">
        <v>761.67</v>
      </c>
      <c r="G344" s="17">
        <v>3046.66</v>
      </c>
      <c r="H344" s="15" t="s">
        <v>218</v>
      </c>
    </row>
    <row r="345" spans="1:8" hidden="1" outlineLevel="2" x14ac:dyDescent="0.3">
      <c r="A345" s="18">
        <v>4</v>
      </c>
      <c r="B345" s="15" t="s">
        <v>228</v>
      </c>
      <c r="C345" s="15">
        <v>65991</v>
      </c>
      <c r="D345" s="16">
        <v>43434</v>
      </c>
      <c r="E345" s="17">
        <v>4183.33</v>
      </c>
      <c r="F345" s="17">
        <v>1171.33</v>
      </c>
      <c r="G345" s="17">
        <v>3012</v>
      </c>
      <c r="H345" s="15" t="s">
        <v>218</v>
      </c>
    </row>
    <row r="346" spans="1:8" hidden="1" outlineLevel="2" x14ac:dyDescent="0.3">
      <c r="A346" s="18">
        <v>4</v>
      </c>
      <c r="B346" s="15" t="s">
        <v>229</v>
      </c>
      <c r="C346" s="15">
        <v>65992</v>
      </c>
      <c r="D346" s="16">
        <v>43434</v>
      </c>
      <c r="E346" s="17">
        <v>7370.83</v>
      </c>
      <c r="F346" s="17">
        <v>1990.13</v>
      </c>
      <c r="G346" s="17">
        <v>5380.7</v>
      </c>
      <c r="H346" s="15" t="s">
        <v>218</v>
      </c>
    </row>
    <row r="347" spans="1:8" hidden="1" outlineLevel="2" x14ac:dyDescent="0.3">
      <c r="A347" s="18">
        <v>4</v>
      </c>
      <c r="B347" s="15" t="s">
        <v>231</v>
      </c>
      <c r="C347" s="15">
        <v>65994</v>
      </c>
      <c r="D347" s="16">
        <v>43434</v>
      </c>
      <c r="E347" s="17">
        <v>6620.83</v>
      </c>
      <c r="F347" s="17">
        <v>2118.67</v>
      </c>
      <c r="G347" s="17">
        <v>4502.16</v>
      </c>
      <c r="H347" s="15" t="s">
        <v>218</v>
      </c>
    </row>
    <row r="348" spans="1:8" hidden="1" outlineLevel="2" x14ac:dyDescent="0.3">
      <c r="A348" s="18">
        <v>4</v>
      </c>
      <c r="B348" s="15" t="s">
        <v>232</v>
      </c>
      <c r="C348" s="15">
        <v>65995</v>
      </c>
      <c r="D348" s="16">
        <v>43434</v>
      </c>
      <c r="E348" s="17">
        <v>4370.83</v>
      </c>
      <c r="F348" s="17">
        <v>1267.54</v>
      </c>
      <c r="G348" s="17">
        <v>3103.29</v>
      </c>
      <c r="H348" s="15" t="s">
        <v>218</v>
      </c>
    </row>
    <row r="349" spans="1:8" hidden="1" outlineLevel="2" x14ac:dyDescent="0.3">
      <c r="A349" s="18">
        <v>4</v>
      </c>
      <c r="B349" s="15" t="s">
        <v>241</v>
      </c>
      <c r="C349" s="15">
        <v>67004</v>
      </c>
      <c r="D349" s="16">
        <v>43434</v>
      </c>
      <c r="E349" s="17">
        <v>5120.83</v>
      </c>
      <c r="F349" s="17">
        <v>1177.79</v>
      </c>
      <c r="G349" s="17">
        <v>3943.04</v>
      </c>
      <c r="H349" s="15" t="s">
        <v>218</v>
      </c>
    </row>
    <row r="350" spans="1:8" hidden="1" outlineLevel="2" x14ac:dyDescent="0.3">
      <c r="A350" s="18">
        <v>4</v>
      </c>
      <c r="B350" s="15" t="s">
        <v>250</v>
      </c>
      <c r="C350" s="15">
        <v>67013</v>
      </c>
      <c r="D350" s="16">
        <v>43434</v>
      </c>
      <c r="E350" s="17">
        <v>4933.33</v>
      </c>
      <c r="F350" s="17">
        <v>1184</v>
      </c>
      <c r="G350" s="17">
        <v>3749.33</v>
      </c>
      <c r="H350" s="15" t="s">
        <v>218</v>
      </c>
    </row>
    <row r="351" spans="1:8" hidden="1" outlineLevel="2" x14ac:dyDescent="0.3">
      <c r="A351" s="18">
        <v>4</v>
      </c>
      <c r="B351" s="15" t="s">
        <v>253</v>
      </c>
      <c r="C351" s="15">
        <v>67016</v>
      </c>
      <c r="D351" s="16">
        <v>43434</v>
      </c>
      <c r="E351" s="17">
        <v>4370.83</v>
      </c>
      <c r="F351" s="17">
        <v>1005.29</v>
      </c>
      <c r="G351" s="17">
        <v>3365.54</v>
      </c>
      <c r="H351" s="15" t="s">
        <v>218</v>
      </c>
    </row>
    <row r="352" spans="1:8" hidden="1" outlineLevel="2" x14ac:dyDescent="0.3">
      <c r="A352" s="18">
        <v>4</v>
      </c>
      <c r="B352" s="15" t="s">
        <v>258</v>
      </c>
      <c r="C352" s="15">
        <v>67021</v>
      </c>
      <c r="D352" s="16">
        <v>43434</v>
      </c>
      <c r="E352" s="17">
        <v>4370.83</v>
      </c>
      <c r="F352" s="17">
        <v>1267.54</v>
      </c>
      <c r="G352" s="17">
        <v>3103.29</v>
      </c>
      <c r="H352" s="15" t="s">
        <v>218</v>
      </c>
    </row>
    <row r="353" spans="1:8" hidden="1" outlineLevel="2" x14ac:dyDescent="0.3">
      <c r="A353" s="18">
        <v>4</v>
      </c>
      <c r="B353" s="15" t="s">
        <v>269</v>
      </c>
      <c r="C353" s="15">
        <v>67033</v>
      </c>
      <c r="D353" s="16">
        <v>43434</v>
      </c>
      <c r="E353" s="17">
        <v>6995.83</v>
      </c>
      <c r="F353" s="17">
        <v>2168.71</v>
      </c>
      <c r="G353" s="17">
        <v>4827.12</v>
      </c>
      <c r="H353" s="15" t="s">
        <v>218</v>
      </c>
    </row>
    <row r="354" spans="1:8" hidden="1" outlineLevel="2" x14ac:dyDescent="0.3">
      <c r="A354" s="18">
        <v>4</v>
      </c>
      <c r="B354" s="15" t="s">
        <v>273</v>
      </c>
      <c r="C354" s="15">
        <v>67037</v>
      </c>
      <c r="D354" s="16">
        <v>43434</v>
      </c>
      <c r="E354" s="17">
        <v>3433.33</v>
      </c>
      <c r="F354" s="17">
        <v>858.33</v>
      </c>
      <c r="G354" s="17">
        <v>2575</v>
      </c>
      <c r="H354" s="15" t="s">
        <v>218</v>
      </c>
    </row>
    <row r="355" spans="1:8" hidden="1" outlineLevel="2" x14ac:dyDescent="0.3">
      <c r="A355" s="18">
        <v>4</v>
      </c>
      <c r="B355" s="15" t="s">
        <v>277</v>
      </c>
      <c r="C355" s="15">
        <v>67041</v>
      </c>
      <c r="D355" s="16">
        <v>43434</v>
      </c>
      <c r="E355" s="17">
        <v>5870.83</v>
      </c>
      <c r="F355" s="17">
        <v>1467.71</v>
      </c>
      <c r="G355" s="17">
        <v>4403.12</v>
      </c>
      <c r="H355" s="15" t="s">
        <v>218</v>
      </c>
    </row>
    <row r="356" spans="1:8" hidden="1" outlineLevel="2" x14ac:dyDescent="0.3">
      <c r="A356" s="18">
        <v>4</v>
      </c>
      <c r="B356" s="15" t="s">
        <v>293</v>
      </c>
      <c r="C356" s="15">
        <v>67058</v>
      </c>
      <c r="D356" s="16">
        <v>43434</v>
      </c>
      <c r="E356" s="17">
        <v>4183.33</v>
      </c>
      <c r="F356" s="17">
        <v>1045.83</v>
      </c>
      <c r="G356" s="17">
        <v>3137.5</v>
      </c>
      <c r="H356" s="15" t="s">
        <v>218</v>
      </c>
    </row>
    <row r="357" spans="1:8" hidden="1" outlineLevel="2" x14ac:dyDescent="0.3">
      <c r="A357" s="18">
        <v>4</v>
      </c>
      <c r="B357" s="15" t="s">
        <v>298</v>
      </c>
      <c r="C357" s="15">
        <v>67063</v>
      </c>
      <c r="D357" s="16">
        <v>43434</v>
      </c>
      <c r="E357" s="17">
        <v>3433.33</v>
      </c>
      <c r="F357" s="17">
        <v>652.33000000000004</v>
      </c>
      <c r="G357" s="17">
        <v>2781</v>
      </c>
      <c r="H357" s="15" t="s">
        <v>218</v>
      </c>
    </row>
    <row r="358" spans="1:8" hidden="1" outlineLevel="2" x14ac:dyDescent="0.3">
      <c r="A358" s="18">
        <v>4</v>
      </c>
      <c r="B358" s="15" t="s">
        <v>308</v>
      </c>
      <c r="C358" s="15">
        <v>67073</v>
      </c>
      <c r="D358" s="16">
        <v>43434</v>
      </c>
      <c r="E358" s="17">
        <v>5495.83</v>
      </c>
      <c r="F358" s="17">
        <v>1319</v>
      </c>
      <c r="G358" s="17">
        <v>4176.83</v>
      </c>
      <c r="H358" s="15" t="s">
        <v>218</v>
      </c>
    </row>
    <row r="359" spans="1:8" hidden="1" outlineLevel="2" x14ac:dyDescent="0.3">
      <c r="A359" s="18">
        <v>4</v>
      </c>
      <c r="B359" s="15" t="s">
        <v>313</v>
      </c>
      <c r="C359" s="15">
        <v>67078</v>
      </c>
      <c r="D359" s="16">
        <v>43434</v>
      </c>
      <c r="E359" s="17">
        <v>3433.33</v>
      </c>
      <c r="F359" s="17">
        <v>618</v>
      </c>
      <c r="G359" s="17">
        <v>2815.33</v>
      </c>
      <c r="H359" s="15" t="s">
        <v>218</v>
      </c>
    </row>
    <row r="360" spans="1:8" hidden="1" outlineLevel="2" x14ac:dyDescent="0.3">
      <c r="A360" s="18">
        <v>4</v>
      </c>
      <c r="B360" s="15" t="s">
        <v>326</v>
      </c>
      <c r="C360" s="15">
        <v>67091</v>
      </c>
      <c r="D360" s="16">
        <v>43434</v>
      </c>
      <c r="E360" s="17">
        <v>6433.33</v>
      </c>
      <c r="F360" s="17">
        <v>1801.33</v>
      </c>
      <c r="G360" s="17">
        <v>4632</v>
      </c>
      <c r="H360" s="15" t="s">
        <v>218</v>
      </c>
    </row>
    <row r="361" spans="1:8" hidden="1" outlineLevel="2" x14ac:dyDescent="0.3">
      <c r="A361" s="18">
        <v>4</v>
      </c>
      <c r="B361" s="15" t="s">
        <v>334</v>
      </c>
      <c r="C361" s="15">
        <v>67099</v>
      </c>
      <c r="D361" s="16">
        <v>43434</v>
      </c>
      <c r="E361" s="17">
        <v>6995.83</v>
      </c>
      <c r="F361" s="17">
        <v>2238.67</v>
      </c>
      <c r="G361" s="17">
        <v>4757.16</v>
      </c>
      <c r="H361" s="15" t="s">
        <v>218</v>
      </c>
    </row>
    <row r="362" spans="1:8" hidden="1" outlineLevel="2" x14ac:dyDescent="0.3">
      <c r="A362" s="18">
        <v>4</v>
      </c>
      <c r="B362" s="15" t="s">
        <v>344</v>
      </c>
      <c r="C362" s="15">
        <v>67109</v>
      </c>
      <c r="D362" s="16">
        <v>43434</v>
      </c>
      <c r="E362" s="17">
        <v>6245.83</v>
      </c>
      <c r="F362" s="17">
        <v>1936.21</v>
      </c>
      <c r="G362" s="17">
        <v>4309.62</v>
      </c>
      <c r="H362" s="15" t="s">
        <v>218</v>
      </c>
    </row>
    <row r="363" spans="1:8" hidden="1" outlineLevel="2" x14ac:dyDescent="0.3">
      <c r="A363" s="18">
        <v>4</v>
      </c>
      <c r="B363" s="15" t="s">
        <v>347</v>
      </c>
      <c r="C363" s="15">
        <v>67112</v>
      </c>
      <c r="D363" s="16">
        <v>43434</v>
      </c>
      <c r="E363" s="17">
        <v>3995.83</v>
      </c>
      <c r="F363" s="17">
        <v>679.29</v>
      </c>
      <c r="G363" s="17">
        <v>3316.54</v>
      </c>
      <c r="H363" s="15" t="s">
        <v>218</v>
      </c>
    </row>
    <row r="364" spans="1:8" hidden="1" outlineLevel="2" x14ac:dyDescent="0.3">
      <c r="A364" s="18">
        <v>4</v>
      </c>
      <c r="B364" s="15" t="s">
        <v>348</v>
      </c>
      <c r="C364" s="15">
        <v>67113</v>
      </c>
      <c r="D364" s="16">
        <v>43434</v>
      </c>
      <c r="E364" s="17">
        <v>4183.33</v>
      </c>
      <c r="F364" s="17">
        <v>1004</v>
      </c>
      <c r="G364" s="17">
        <v>3179.33</v>
      </c>
      <c r="H364" s="15" t="s">
        <v>218</v>
      </c>
    </row>
    <row r="365" spans="1:8" hidden="1" outlineLevel="2" x14ac:dyDescent="0.3">
      <c r="A365" s="18">
        <v>4</v>
      </c>
      <c r="B365" s="15" t="s">
        <v>360</v>
      </c>
      <c r="C365" s="15">
        <v>67125</v>
      </c>
      <c r="D365" s="16">
        <v>43434</v>
      </c>
      <c r="E365" s="17">
        <v>5495.83</v>
      </c>
      <c r="F365" s="17">
        <v>1428.92</v>
      </c>
      <c r="G365" s="17">
        <v>4066.91</v>
      </c>
      <c r="H365" s="15" t="s">
        <v>218</v>
      </c>
    </row>
    <row r="366" spans="1:8" hidden="1" outlineLevel="2" x14ac:dyDescent="0.3">
      <c r="A366" s="18">
        <v>4</v>
      </c>
      <c r="B366" s="15" t="s">
        <v>363</v>
      </c>
      <c r="C366" s="15">
        <v>67128</v>
      </c>
      <c r="D366" s="16">
        <v>43434</v>
      </c>
      <c r="E366" s="17">
        <v>4933.33</v>
      </c>
      <c r="F366" s="17">
        <v>1430.67</v>
      </c>
      <c r="G366" s="17">
        <v>3502.66</v>
      </c>
      <c r="H366" s="15" t="s">
        <v>218</v>
      </c>
    </row>
    <row r="367" spans="1:8" hidden="1" outlineLevel="2" x14ac:dyDescent="0.3">
      <c r="A367" s="18">
        <v>4</v>
      </c>
      <c r="B367" s="15" t="s">
        <v>367</v>
      </c>
      <c r="C367" s="15">
        <v>67132</v>
      </c>
      <c r="D367" s="16">
        <v>43434</v>
      </c>
      <c r="E367" s="17">
        <v>6808.33</v>
      </c>
      <c r="F367" s="17">
        <v>1838.25</v>
      </c>
      <c r="G367" s="17">
        <v>4970.08</v>
      </c>
      <c r="H367" s="15" t="s">
        <v>218</v>
      </c>
    </row>
    <row r="368" spans="1:8" hidden="1" outlineLevel="2" x14ac:dyDescent="0.3">
      <c r="A368" s="18">
        <v>4</v>
      </c>
      <c r="B368" s="15" t="s">
        <v>380</v>
      </c>
      <c r="C368" s="15">
        <v>67145</v>
      </c>
      <c r="D368" s="16">
        <v>43434</v>
      </c>
      <c r="E368" s="17">
        <v>3995.83</v>
      </c>
      <c r="F368" s="17">
        <v>959</v>
      </c>
      <c r="G368" s="17">
        <v>3036.83</v>
      </c>
      <c r="H368" s="15" t="s">
        <v>218</v>
      </c>
    </row>
    <row r="369" spans="1:8" hidden="1" outlineLevel="2" x14ac:dyDescent="0.3">
      <c r="A369" s="18">
        <v>4</v>
      </c>
      <c r="B369" s="15" t="s">
        <v>381</v>
      </c>
      <c r="C369" s="15">
        <v>67146</v>
      </c>
      <c r="D369" s="16">
        <v>43434</v>
      </c>
      <c r="E369" s="17">
        <v>4183.33</v>
      </c>
      <c r="F369" s="17">
        <v>1129.5</v>
      </c>
      <c r="G369" s="17">
        <v>3053.83</v>
      </c>
      <c r="H369" s="15" t="s">
        <v>218</v>
      </c>
    </row>
    <row r="370" spans="1:8" hidden="1" outlineLevel="2" x14ac:dyDescent="0.3">
      <c r="A370" s="18">
        <v>4</v>
      </c>
      <c r="B370" s="15" t="s">
        <v>384</v>
      </c>
      <c r="C370" s="15">
        <v>67149</v>
      </c>
      <c r="D370" s="16">
        <v>43434</v>
      </c>
      <c r="E370" s="17">
        <v>6058.33</v>
      </c>
      <c r="F370" s="17">
        <v>1817.5</v>
      </c>
      <c r="G370" s="17">
        <v>4240.83</v>
      </c>
      <c r="H370" s="15" t="s">
        <v>218</v>
      </c>
    </row>
    <row r="371" spans="1:8" hidden="1" outlineLevel="2" x14ac:dyDescent="0.3">
      <c r="A371" s="18">
        <v>4</v>
      </c>
      <c r="B371" s="15" t="s">
        <v>387</v>
      </c>
      <c r="C371" s="15">
        <v>67152</v>
      </c>
      <c r="D371" s="16">
        <v>43434</v>
      </c>
      <c r="E371" s="17">
        <v>5495.83</v>
      </c>
      <c r="F371" s="17">
        <v>1373.96</v>
      </c>
      <c r="G371" s="17">
        <v>4121.87</v>
      </c>
      <c r="H371" s="15" t="s">
        <v>218</v>
      </c>
    </row>
    <row r="372" spans="1:8" hidden="1" outlineLevel="2" x14ac:dyDescent="0.3">
      <c r="A372" s="18">
        <v>4</v>
      </c>
      <c r="B372" s="15" t="s">
        <v>388</v>
      </c>
      <c r="C372" s="15">
        <v>67153</v>
      </c>
      <c r="D372" s="16">
        <v>43434</v>
      </c>
      <c r="E372" s="17">
        <v>6058.33</v>
      </c>
      <c r="F372" s="17">
        <v>1756.92</v>
      </c>
      <c r="G372" s="17">
        <v>4301.41</v>
      </c>
      <c r="H372" s="15" t="s">
        <v>218</v>
      </c>
    </row>
    <row r="373" spans="1:8" hidden="1" outlineLevel="2" x14ac:dyDescent="0.3">
      <c r="A373" s="18">
        <v>4</v>
      </c>
      <c r="B373" s="15" t="s">
        <v>407</v>
      </c>
      <c r="C373" s="15">
        <v>67172</v>
      </c>
      <c r="D373" s="16">
        <v>43434</v>
      </c>
      <c r="E373" s="17">
        <v>3995.83</v>
      </c>
      <c r="F373" s="17">
        <v>759.21</v>
      </c>
      <c r="G373" s="17">
        <v>3236.62</v>
      </c>
      <c r="H373" s="15" t="s">
        <v>218</v>
      </c>
    </row>
    <row r="374" spans="1:8" hidden="1" outlineLevel="2" x14ac:dyDescent="0.3">
      <c r="A374" s="18">
        <v>4</v>
      </c>
      <c r="B374" s="15" t="s">
        <v>410</v>
      </c>
      <c r="C374" s="15">
        <v>67175</v>
      </c>
      <c r="D374" s="16">
        <v>43434</v>
      </c>
      <c r="E374" s="17">
        <v>6433.33</v>
      </c>
      <c r="F374" s="17">
        <v>2058.67</v>
      </c>
      <c r="G374" s="17">
        <v>4374.66</v>
      </c>
      <c r="H374" s="15" t="s">
        <v>218</v>
      </c>
    </row>
    <row r="375" spans="1:8" hidden="1" outlineLevel="2" x14ac:dyDescent="0.3">
      <c r="A375" s="18">
        <v>4</v>
      </c>
      <c r="B375" s="15" t="s">
        <v>219</v>
      </c>
      <c r="C375" s="15">
        <v>67180</v>
      </c>
      <c r="D375" s="16">
        <v>43465</v>
      </c>
      <c r="E375" s="17">
        <v>3808.33</v>
      </c>
      <c r="F375" s="17">
        <v>761.67</v>
      </c>
      <c r="G375" s="17">
        <v>3046.66</v>
      </c>
      <c r="H375" s="15" t="s">
        <v>218</v>
      </c>
    </row>
    <row r="376" spans="1:8" hidden="1" outlineLevel="2" x14ac:dyDescent="0.3">
      <c r="A376" s="18">
        <v>4</v>
      </c>
      <c r="B376" s="15" t="s">
        <v>228</v>
      </c>
      <c r="C376" s="15">
        <v>67189</v>
      </c>
      <c r="D376" s="16">
        <v>43465</v>
      </c>
      <c r="E376" s="17">
        <v>4183.33</v>
      </c>
      <c r="F376" s="17">
        <v>1171.33</v>
      </c>
      <c r="G376" s="17">
        <v>3012</v>
      </c>
      <c r="H376" s="15" t="s">
        <v>218</v>
      </c>
    </row>
    <row r="377" spans="1:8" hidden="1" outlineLevel="2" x14ac:dyDescent="0.3">
      <c r="A377" s="18">
        <v>4</v>
      </c>
      <c r="B377" s="15" t="s">
        <v>229</v>
      </c>
      <c r="C377" s="15">
        <v>67190</v>
      </c>
      <c r="D377" s="16">
        <v>43465</v>
      </c>
      <c r="E377" s="17">
        <v>7370.83</v>
      </c>
      <c r="F377" s="17">
        <v>1990.13</v>
      </c>
      <c r="G377" s="17">
        <v>5380.7</v>
      </c>
      <c r="H377" s="15" t="s">
        <v>218</v>
      </c>
    </row>
    <row r="378" spans="1:8" hidden="1" outlineLevel="2" x14ac:dyDescent="0.3">
      <c r="A378" s="18">
        <v>4</v>
      </c>
      <c r="B378" s="15" t="s">
        <v>231</v>
      </c>
      <c r="C378" s="15">
        <v>67192</v>
      </c>
      <c r="D378" s="16">
        <v>43465</v>
      </c>
      <c r="E378" s="17">
        <v>6620.83</v>
      </c>
      <c r="F378" s="17">
        <v>2118.67</v>
      </c>
      <c r="G378" s="17">
        <v>4502.16</v>
      </c>
      <c r="H378" s="15" t="s">
        <v>218</v>
      </c>
    </row>
    <row r="379" spans="1:8" hidden="1" outlineLevel="2" x14ac:dyDescent="0.3">
      <c r="A379" s="18">
        <v>4</v>
      </c>
      <c r="B379" s="15" t="s">
        <v>232</v>
      </c>
      <c r="C379" s="15">
        <v>67193</v>
      </c>
      <c r="D379" s="16">
        <v>43465</v>
      </c>
      <c r="E379" s="17">
        <v>4370.83</v>
      </c>
      <c r="F379" s="17">
        <v>1267.54</v>
      </c>
      <c r="G379" s="17">
        <v>3103.29</v>
      </c>
      <c r="H379" s="15" t="s">
        <v>218</v>
      </c>
    </row>
    <row r="380" spans="1:8" hidden="1" outlineLevel="2" x14ac:dyDescent="0.3">
      <c r="A380" s="18">
        <v>4</v>
      </c>
      <c r="B380" s="15" t="s">
        <v>241</v>
      </c>
      <c r="C380" s="15">
        <v>67202</v>
      </c>
      <c r="D380" s="16">
        <v>43465</v>
      </c>
      <c r="E380" s="17">
        <v>5120.83</v>
      </c>
      <c r="F380" s="17">
        <v>1177.79</v>
      </c>
      <c r="G380" s="17">
        <v>3943.04</v>
      </c>
      <c r="H380" s="15" t="s">
        <v>218</v>
      </c>
    </row>
    <row r="381" spans="1:8" hidden="1" outlineLevel="2" x14ac:dyDescent="0.3">
      <c r="A381" s="18">
        <v>4</v>
      </c>
      <c r="B381" s="15" t="s">
        <v>250</v>
      </c>
      <c r="C381" s="15">
        <v>67211</v>
      </c>
      <c r="D381" s="16">
        <v>43465</v>
      </c>
      <c r="E381" s="17">
        <v>4933.33</v>
      </c>
      <c r="F381" s="17">
        <v>1184</v>
      </c>
      <c r="G381" s="17">
        <v>3749.33</v>
      </c>
      <c r="H381" s="15" t="s">
        <v>218</v>
      </c>
    </row>
    <row r="382" spans="1:8" hidden="1" outlineLevel="2" x14ac:dyDescent="0.3">
      <c r="A382" s="18">
        <v>4</v>
      </c>
      <c r="B382" s="15" t="s">
        <v>253</v>
      </c>
      <c r="C382" s="15">
        <v>67214</v>
      </c>
      <c r="D382" s="16">
        <v>43465</v>
      </c>
      <c r="E382" s="17">
        <v>4370.83</v>
      </c>
      <c r="F382" s="17">
        <v>1005.29</v>
      </c>
      <c r="G382" s="17">
        <v>3365.54</v>
      </c>
      <c r="H382" s="15" t="s">
        <v>218</v>
      </c>
    </row>
    <row r="383" spans="1:8" hidden="1" outlineLevel="2" x14ac:dyDescent="0.3">
      <c r="A383" s="18">
        <v>4</v>
      </c>
      <c r="B383" s="15" t="s">
        <v>258</v>
      </c>
      <c r="C383" s="15">
        <v>67219</v>
      </c>
      <c r="D383" s="16">
        <v>43465</v>
      </c>
      <c r="E383" s="17">
        <v>4370.83</v>
      </c>
      <c r="F383" s="17">
        <v>1267.54</v>
      </c>
      <c r="G383" s="17">
        <v>3103.29</v>
      </c>
      <c r="H383" s="15" t="s">
        <v>218</v>
      </c>
    </row>
    <row r="384" spans="1:8" hidden="1" outlineLevel="2" x14ac:dyDescent="0.3">
      <c r="A384" s="18">
        <v>4</v>
      </c>
      <c r="B384" s="15" t="s">
        <v>269</v>
      </c>
      <c r="C384" s="15">
        <v>67233</v>
      </c>
      <c r="D384" s="16">
        <v>43465</v>
      </c>
      <c r="E384" s="17">
        <v>6995.83</v>
      </c>
      <c r="F384" s="17">
        <v>2168.71</v>
      </c>
      <c r="G384" s="17">
        <v>4827.12</v>
      </c>
      <c r="H384" s="15" t="s">
        <v>218</v>
      </c>
    </row>
    <row r="385" spans="1:8" hidden="1" outlineLevel="2" x14ac:dyDescent="0.3">
      <c r="A385" s="18">
        <v>4</v>
      </c>
      <c r="B385" s="15" t="s">
        <v>273</v>
      </c>
      <c r="C385" s="15">
        <v>67237</v>
      </c>
      <c r="D385" s="16">
        <v>43465</v>
      </c>
      <c r="E385" s="17">
        <v>3433.33</v>
      </c>
      <c r="F385" s="17">
        <v>858.33</v>
      </c>
      <c r="G385" s="17">
        <v>2575</v>
      </c>
      <c r="H385" s="15" t="s">
        <v>218</v>
      </c>
    </row>
    <row r="386" spans="1:8" hidden="1" outlineLevel="2" x14ac:dyDescent="0.3">
      <c r="A386" s="18">
        <v>4</v>
      </c>
      <c r="B386" s="15" t="s">
        <v>277</v>
      </c>
      <c r="C386" s="15">
        <v>67241</v>
      </c>
      <c r="D386" s="16">
        <v>43465</v>
      </c>
      <c r="E386" s="17">
        <v>5870.83</v>
      </c>
      <c r="F386" s="17">
        <v>1467.71</v>
      </c>
      <c r="G386" s="17">
        <v>4403.12</v>
      </c>
      <c r="H386" s="15" t="s">
        <v>218</v>
      </c>
    </row>
    <row r="387" spans="1:8" hidden="1" outlineLevel="2" x14ac:dyDescent="0.3">
      <c r="A387" s="18">
        <v>4</v>
      </c>
      <c r="B387" s="15" t="s">
        <v>293</v>
      </c>
      <c r="C387" s="15">
        <v>67258</v>
      </c>
      <c r="D387" s="16">
        <v>43465</v>
      </c>
      <c r="E387" s="17">
        <v>4183.33</v>
      </c>
      <c r="F387" s="17">
        <v>1045.83</v>
      </c>
      <c r="G387" s="17">
        <v>3137.5</v>
      </c>
      <c r="H387" s="15" t="s">
        <v>218</v>
      </c>
    </row>
    <row r="388" spans="1:8" hidden="1" outlineLevel="2" x14ac:dyDescent="0.3">
      <c r="A388" s="18">
        <v>4</v>
      </c>
      <c r="B388" s="15" t="s">
        <v>298</v>
      </c>
      <c r="C388" s="15">
        <v>67263</v>
      </c>
      <c r="D388" s="16">
        <v>43465</v>
      </c>
      <c r="E388" s="17">
        <v>3433.33</v>
      </c>
      <c r="F388" s="17">
        <v>652.33000000000004</v>
      </c>
      <c r="G388" s="17">
        <v>2781</v>
      </c>
      <c r="H388" s="15" t="s">
        <v>218</v>
      </c>
    </row>
    <row r="389" spans="1:8" hidden="1" outlineLevel="2" x14ac:dyDescent="0.3">
      <c r="A389" s="18">
        <v>4</v>
      </c>
      <c r="B389" s="15" t="s">
        <v>308</v>
      </c>
      <c r="C389" s="15">
        <v>67273</v>
      </c>
      <c r="D389" s="16">
        <v>43465</v>
      </c>
      <c r="E389" s="17">
        <v>5495.83</v>
      </c>
      <c r="F389" s="17">
        <v>1319</v>
      </c>
      <c r="G389" s="17">
        <v>4176.83</v>
      </c>
      <c r="H389" s="15" t="s">
        <v>218</v>
      </c>
    </row>
    <row r="390" spans="1:8" hidden="1" outlineLevel="2" x14ac:dyDescent="0.3">
      <c r="A390" s="18">
        <v>4</v>
      </c>
      <c r="B390" s="15" t="s">
        <v>313</v>
      </c>
      <c r="C390" s="15">
        <v>67278</v>
      </c>
      <c r="D390" s="16">
        <v>43465</v>
      </c>
      <c r="E390" s="17">
        <v>3433.33</v>
      </c>
      <c r="F390" s="17">
        <v>618</v>
      </c>
      <c r="G390" s="17">
        <v>2815.33</v>
      </c>
      <c r="H390" s="15" t="s">
        <v>218</v>
      </c>
    </row>
    <row r="391" spans="1:8" hidden="1" outlineLevel="2" x14ac:dyDescent="0.3">
      <c r="A391" s="18">
        <v>4</v>
      </c>
      <c r="B391" s="15" t="s">
        <v>326</v>
      </c>
      <c r="C391" s="15">
        <v>67291</v>
      </c>
      <c r="D391" s="16">
        <v>43465</v>
      </c>
      <c r="E391" s="17">
        <v>6433.33</v>
      </c>
      <c r="F391" s="17">
        <v>1801.33</v>
      </c>
      <c r="G391" s="17">
        <v>4632</v>
      </c>
      <c r="H391" s="15" t="s">
        <v>218</v>
      </c>
    </row>
    <row r="392" spans="1:8" hidden="1" outlineLevel="2" x14ac:dyDescent="0.3">
      <c r="A392" s="18">
        <v>4</v>
      </c>
      <c r="B392" s="15" t="s">
        <v>334</v>
      </c>
      <c r="C392" s="15">
        <v>67299</v>
      </c>
      <c r="D392" s="16">
        <v>43465</v>
      </c>
      <c r="E392" s="17">
        <v>6995.83</v>
      </c>
      <c r="F392" s="17">
        <v>2238.67</v>
      </c>
      <c r="G392" s="17">
        <v>4757.16</v>
      </c>
      <c r="H392" s="15" t="s">
        <v>218</v>
      </c>
    </row>
    <row r="393" spans="1:8" hidden="1" outlineLevel="2" x14ac:dyDescent="0.3">
      <c r="A393" s="18">
        <v>4</v>
      </c>
      <c r="B393" s="15" t="s">
        <v>344</v>
      </c>
      <c r="C393" s="15">
        <v>67309</v>
      </c>
      <c r="D393" s="16">
        <v>43465</v>
      </c>
      <c r="E393" s="17">
        <v>6245.83</v>
      </c>
      <c r="F393" s="17">
        <v>1936.21</v>
      </c>
      <c r="G393" s="17">
        <v>4309.62</v>
      </c>
      <c r="H393" s="15" t="s">
        <v>218</v>
      </c>
    </row>
    <row r="394" spans="1:8" hidden="1" outlineLevel="2" x14ac:dyDescent="0.3">
      <c r="A394" s="18">
        <v>4</v>
      </c>
      <c r="B394" s="15" t="s">
        <v>347</v>
      </c>
      <c r="C394" s="15">
        <v>67312</v>
      </c>
      <c r="D394" s="16">
        <v>43465</v>
      </c>
      <c r="E394" s="17">
        <v>3995.83</v>
      </c>
      <c r="F394" s="17">
        <v>679.29</v>
      </c>
      <c r="G394" s="17">
        <v>3316.54</v>
      </c>
      <c r="H394" s="15" t="s">
        <v>218</v>
      </c>
    </row>
    <row r="395" spans="1:8" hidden="1" outlineLevel="2" x14ac:dyDescent="0.3">
      <c r="A395" s="18">
        <v>4</v>
      </c>
      <c r="B395" s="15" t="s">
        <v>348</v>
      </c>
      <c r="C395" s="15">
        <v>67313</v>
      </c>
      <c r="D395" s="16">
        <v>43465</v>
      </c>
      <c r="E395" s="17">
        <v>4183.33</v>
      </c>
      <c r="F395" s="17">
        <v>1004</v>
      </c>
      <c r="G395" s="17">
        <v>3179.33</v>
      </c>
      <c r="H395" s="15" t="s">
        <v>218</v>
      </c>
    </row>
    <row r="396" spans="1:8" hidden="1" outlineLevel="2" x14ac:dyDescent="0.3">
      <c r="A396" s="18">
        <v>4</v>
      </c>
      <c r="B396" s="15" t="s">
        <v>360</v>
      </c>
      <c r="C396" s="15">
        <v>67325</v>
      </c>
      <c r="D396" s="16">
        <v>43465</v>
      </c>
      <c r="E396" s="17">
        <v>5495.83</v>
      </c>
      <c r="F396" s="17">
        <v>1428.92</v>
      </c>
      <c r="G396" s="17">
        <v>4066.91</v>
      </c>
      <c r="H396" s="15" t="s">
        <v>218</v>
      </c>
    </row>
    <row r="397" spans="1:8" hidden="1" outlineLevel="2" x14ac:dyDescent="0.3">
      <c r="A397" s="18">
        <v>4</v>
      </c>
      <c r="B397" s="15" t="s">
        <v>363</v>
      </c>
      <c r="C397" s="15">
        <v>67328</v>
      </c>
      <c r="D397" s="16">
        <v>43465</v>
      </c>
      <c r="E397" s="17">
        <v>4933.33</v>
      </c>
      <c r="F397" s="17">
        <v>1430.67</v>
      </c>
      <c r="G397" s="17">
        <v>3502.66</v>
      </c>
      <c r="H397" s="15" t="s">
        <v>218</v>
      </c>
    </row>
    <row r="398" spans="1:8" hidden="1" outlineLevel="2" x14ac:dyDescent="0.3">
      <c r="A398" s="18">
        <v>4</v>
      </c>
      <c r="B398" s="15" t="s">
        <v>367</v>
      </c>
      <c r="C398" s="15">
        <v>67332</v>
      </c>
      <c r="D398" s="16">
        <v>43465</v>
      </c>
      <c r="E398" s="17">
        <v>6808.33</v>
      </c>
      <c r="F398" s="17">
        <v>1838.25</v>
      </c>
      <c r="G398" s="17">
        <v>4970.08</v>
      </c>
      <c r="H398" s="15" t="s">
        <v>218</v>
      </c>
    </row>
    <row r="399" spans="1:8" hidden="1" outlineLevel="2" x14ac:dyDescent="0.3">
      <c r="A399" s="18">
        <v>4</v>
      </c>
      <c r="B399" s="15" t="s">
        <v>380</v>
      </c>
      <c r="C399" s="15">
        <v>67345</v>
      </c>
      <c r="D399" s="16">
        <v>43465</v>
      </c>
      <c r="E399" s="17">
        <v>3995.83</v>
      </c>
      <c r="F399" s="17">
        <v>959</v>
      </c>
      <c r="G399" s="17">
        <v>3036.83</v>
      </c>
      <c r="H399" s="15" t="s">
        <v>218</v>
      </c>
    </row>
    <row r="400" spans="1:8" hidden="1" outlineLevel="2" x14ac:dyDescent="0.3">
      <c r="A400" s="18">
        <v>4</v>
      </c>
      <c r="B400" s="15" t="s">
        <v>381</v>
      </c>
      <c r="C400" s="15">
        <v>67346</v>
      </c>
      <c r="D400" s="16">
        <v>43465</v>
      </c>
      <c r="E400" s="17">
        <v>4183.33</v>
      </c>
      <c r="F400" s="17">
        <v>1129.5</v>
      </c>
      <c r="G400" s="17">
        <v>3053.83</v>
      </c>
      <c r="H400" s="15" t="s">
        <v>218</v>
      </c>
    </row>
    <row r="401" spans="1:8" hidden="1" outlineLevel="2" x14ac:dyDescent="0.3">
      <c r="A401" s="18">
        <v>4</v>
      </c>
      <c r="B401" s="15" t="s">
        <v>384</v>
      </c>
      <c r="C401" s="15">
        <v>67349</v>
      </c>
      <c r="D401" s="16">
        <v>43465</v>
      </c>
      <c r="E401" s="17">
        <v>6058.33</v>
      </c>
      <c r="F401" s="17">
        <v>1817.5</v>
      </c>
      <c r="G401" s="17">
        <v>4240.83</v>
      </c>
      <c r="H401" s="15" t="s">
        <v>218</v>
      </c>
    </row>
    <row r="402" spans="1:8" hidden="1" outlineLevel="2" x14ac:dyDescent="0.3">
      <c r="A402" s="18">
        <v>4</v>
      </c>
      <c r="B402" s="15" t="s">
        <v>387</v>
      </c>
      <c r="C402" s="15">
        <v>67352</v>
      </c>
      <c r="D402" s="16">
        <v>43465</v>
      </c>
      <c r="E402" s="17">
        <v>5495.83</v>
      </c>
      <c r="F402" s="17">
        <v>1373.96</v>
      </c>
      <c r="G402" s="17">
        <v>4121.87</v>
      </c>
      <c r="H402" s="15" t="s">
        <v>218</v>
      </c>
    </row>
    <row r="403" spans="1:8" hidden="1" outlineLevel="2" x14ac:dyDescent="0.3">
      <c r="A403" s="18">
        <v>4</v>
      </c>
      <c r="B403" s="15" t="s">
        <v>388</v>
      </c>
      <c r="C403" s="15">
        <v>67353</v>
      </c>
      <c r="D403" s="16">
        <v>43465</v>
      </c>
      <c r="E403" s="17">
        <v>6058.33</v>
      </c>
      <c r="F403" s="17">
        <v>1756.92</v>
      </c>
      <c r="G403" s="17">
        <v>4301.41</v>
      </c>
      <c r="H403" s="15" t="s">
        <v>218</v>
      </c>
    </row>
    <row r="404" spans="1:8" hidden="1" outlineLevel="2" x14ac:dyDescent="0.3">
      <c r="A404" s="18">
        <v>4</v>
      </c>
      <c r="B404" s="15" t="s">
        <v>407</v>
      </c>
      <c r="C404" s="15">
        <v>67372</v>
      </c>
      <c r="D404" s="16">
        <v>43465</v>
      </c>
      <c r="E404" s="17">
        <v>3995.83</v>
      </c>
      <c r="F404" s="17">
        <v>759.21</v>
      </c>
      <c r="G404" s="17">
        <v>3236.62</v>
      </c>
      <c r="H404" s="15" t="s">
        <v>218</v>
      </c>
    </row>
    <row r="405" spans="1:8" hidden="1" outlineLevel="2" x14ac:dyDescent="0.3">
      <c r="A405" s="18">
        <v>4</v>
      </c>
      <c r="B405" s="15" t="s">
        <v>410</v>
      </c>
      <c r="C405" s="15">
        <v>67375</v>
      </c>
      <c r="D405" s="16">
        <v>43465</v>
      </c>
      <c r="E405" s="17">
        <v>6433.33</v>
      </c>
      <c r="F405" s="17">
        <v>2058.67</v>
      </c>
      <c r="G405" s="17">
        <v>4374.66</v>
      </c>
      <c r="H405" s="15" t="s">
        <v>218</v>
      </c>
    </row>
    <row r="406" spans="1:8" hidden="1" outlineLevel="2" x14ac:dyDescent="0.3">
      <c r="A406" s="18">
        <v>4</v>
      </c>
      <c r="B406" s="15" t="s">
        <v>219</v>
      </c>
      <c r="C406" s="15">
        <v>67380</v>
      </c>
      <c r="D406" s="16">
        <v>43465</v>
      </c>
      <c r="E406" s="17">
        <v>4570</v>
      </c>
      <c r="F406" s="17">
        <v>914</v>
      </c>
      <c r="G406" s="17">
        <v>3656</v>
      </c>
      <c r="H406" s="15" t="s">
        <v>418</v>
      </c>
    </row>
    <row r="407" spans="1:8" hidden="1" outlineLevel="2" x14ac:dyDescent="0.3">
      <c r="A407" s="18">
        <v>4</v>
      </c>
      <c r="B407" s="15" t="s">
        <v>228</v>
      </c>
      <c r="C407" s="15">
        <v>67386</v>
      </c>
      <c r="D407" s="16">
        <v>43465</v>
      </c>
      <c r="E407" s="17">
        <v>7530</v>
      </c>
      <c r="F407" s="17">
        <v>2108.4</v>
      </c>
      <c r="G407" s="17">
        <v>5421.6</v>
      </c>
      <c r="H407" s="15" t="s">
        <v>418</v>
      </c>
    </row>
    <row r="408" spans="1:8" hidden="1" outlineLevel="2" x14ac:dyDescent="0.3">
      <c r="A408" s="18">
        <v>4</v>
      </c>
      <c r="B408" s="15" t="s">
        <v>229</v>
      </c>
      <c r="C408" s="15">
        <v>67387</v>
      </c>
      <c r="D408" s="16">
        <v>43465</v>
      </c>
      <c r="E408" s="17">
        <v>17690</v>
      </c>
      <c r="F408" s="17">
        <v>4776.3</v>
      </c>
      <c r="G408" s="17">
        <v>12913.7</v>
      </c>
      <c r="H408" s="15" t="s">
        <v>418</v>
      </c>
    </row>
    <row r="409" spans="1:8" hidden="1" outlineLevel="2" x14ac:dyDescent="0.3">
      <c r="A409" s="18">
        <v>4</v>
      </c>
      <c r="B409" s="15" t="s">
        <v>231</v>
      </c>
      <c r="C409" s="15">
        <v>67389</v>
      </c>
      <c r="D409" s="16">
        <v>43465</v>
      </c>
      <c r="E409" s="17">
        <v>15890</v>
      </c>
      <c r="F409" s="17">
        <v>5084.8</v>
      </c>
      <c r="G409" s="17">
        <v>10805.2</v>
      </c>
      <c r="H409" s="15" t="s">
        <v>418</v>
      </c>
    </row>
    <row r="410" spans="1:8" hidden="1" outlineLevel="2" x14ac:dyDescent="0.3">
      <c r="A410" s="18">
        <v>4</v>
      </c>
      <c r="B410" s="15" t="s">
        <v>232</v>
      </c>
      <c r="C410" s="15">
        <v>67390</v>
      </c>
      <c r="D410" s="16">
        <v>43465</v>
      </c>
      <c r="E410" s="17">
        <v>7867.5</v>
      </c>
      <c r="F410" s="17">
        <v>2281.58</v>
      </c>
      <c r="G410" s="17">
        <v>5585.92</v>
      </c>
      <c r="H410" s="15" t="s">
        <v>418</v>
      </c>
    </row>
    <row r="411" spans="1:8" hidden="1" outlineLevel="2" x14ac:dyDescent="0.3">
      <c r="A411" s="18">
        <v>4</v>
      </c>
      <c r="B411" s="15" t="s">
        <v>241</v>
      </c>
      <c r="C411" s="15">
        <v>67397</v>
      </c>
      <c r="D411" s="16">
        <v>43465</v>
      </c>
      <c r="E411" s="17">
        <v>9217.5</v>
      </c>
      <c r="F411" s="17">
        <v>2120.0300000000002</v>
      </c>
      <c r="G411" s="17">
        <v>7097.4699999999993</v>
      </c>
      <c r="H411" s="15" t="s">
        <v>418</v>
      </c>
    </row>
    <row r="412" spans="1:8" hidden="1" outlineLevel="2" x14ac:dyDescent="0.3">
      <c r="A412" s="18">
        <v>4</v>
      </c>
      <c r="B412" s="15" t="s">
        <v>250</v>
      </c>
      <c r="C412" s="15">
        <v>67404</v>
      </c>
      <c r="D412" s="16">
        <v>43465</v>
      </c>
      <c r="E412" s="17">
        <v>8880</v>
      </c>
      <c r="F412" s="17">
        <v>2131.1999999999998</v>
      </c>
      <c r="G412" s="17">
        <v>6748.8</v>
      </c>
      <c r="H412" s="15" t="s">
        <v>418</v>
      </c>
    </row>
    <row r="413" spans="1:8" hidden="1" outlineLevel="2" x14ac:dyDescent="0.3">
      <c r="A413" s="18">
        <v>4</v>
      </c>
      <c r="B413" s="15" t="s">
        <v>253</v>
      </c>
      <c r="C413" s="15">
        <v>67406</v>
      </c>
      <c r="D413" s="16">
        <v>43465</v>
      </c>
      <c r="E413" s="17">
        <v>7867.5</v>
      </c>
      <c r="F413" s="17">
        <v>1809.53</v>
      </c>
      <c r="G413" s="17">
        <v>6057.97</v>
      </c>
      <c r="H413" s="15" t="s">
        <v>418</v>
      </c>
    </row>
    <row r="414" spans="1:8" hidden="1" outlineLevel="2" x14ac:dyDescent="0.3">
      <c r="A414" s="18">
        <v>4</v>
      </c>
      <c r="B414" s="15" t="s">
        <v>258</v>
      </c>
      <c r="C414" s="15">
        <v>67410</v>
      </c>
      <c r="D414" s="16">
        <v>43465</v>
      </c>
      <c r="E414" s="17">
        <v>7867.5</v>
      </c>
      <c r="F414" s="17">
        <v>2281.58</v>
      </c>
      <c r="G414" s="17">
        <v>5585.92</v>
      </c>
      <c r="H414" s="15" t="s">
        <v>418</v>
      </c>
    </row>
    <row r="415" spans="1:8" hidden="1" outlineLevel="2" x14ac:dyDescent="0.3">
      <c r="A415" s="18">
        <v>4</v>
      </c>
      <c r="B415" s="15" t="s">
        <v>269</v>
      </c>
      <c r="C415" s="15">
        <v>67420</v>
      </c>
      <c r="D415" s="16">
        <v>43465</v>
      </c>
      <c r="E415" s="17">
        <v>16790</v>
      </c>
      <c r="F415" s="17">
        <v>5204.8999999999996</v>
      </c>
      <c r="G415" s="17">
        <v>11585.1</v>
      </c>
      <c r="H415" s="15" t="s">
        <v>418</v>
      </c>
    </row>
    <row r="416" spans="1:8" hidden="1" outlineLevel="2" x14ac:dyDescent="0.3">
      <c r="A416" s="18">
        <v>4</v>
      </c>
      <c r="B416" s="15" t="s">
        <v>273</v>
      </c>
      <c r="C416" s="15">
        <v>67424</v>
      </c>
      <c r="D416" s="16">
        <v>43465</v>
      </c>
      <c r="E416" s="17">
        <v>4120</v>
      </c>
      <c r="F416" s="17">
        <v>1030</v>
      </c>
      <c r="G416" s="17">
        <v>3090</v>
      </c>
      <c r="H416" s="15" t="s">
        <v>418</v>
      </c>
    </row>
    <row r="417" spans="1:8" hidden="1" outlineLevel="2" x14ac:dyDescent="0.3">
      <c r="A417" s="18">
        <v>4</v>
      </c>
      <c r="B417" s="15" t="s">
        <v>277</v>
      </c>
      <c r="C417" s="15">
        <v>67426</v>
      </c>
      <c r="D417" s="16">
        <v>43465</v>
      </c>
      <c r="E417" s="17">
        <v>14090</v>
      </c>
      <c r="F417" s="17">
        <v>3522.5</v>
      </c>
      <c r="G417" s="17">
        <v>10567.5</v>
      </c>
      <c r="H417" s="15" t="s">
        <v>418</v>
      </c>
    </row>
    <row r="418" spans="1:8" hidden="1" outlineLevel="2" x14ac:dyDescent="0.3">
      <c r="A418" s="18">
        <v>4</v>
      </c>
      <c r="B418" s="15" t="s">
        <v>293</v>
      </c>
      <c r="C418" s="15">
        <v>67438</v>
      </c>
      <c r="D418" s="16">
        <v>43465</v>
      </c>
      <c r="E418" s="17">
        <v>7530</v>
      </c>
      <c r="F418" s="17">
        <v>1882.5</v>
      </c>
      <c r="G418" s="17">
        <v>5647.5</v>
      </c>
      <c r="H418" s="15" t="s">
        <v>418</v>
      </c>
    </row>
    <row r="419" spans="1:8" hidden="1" outlineLevel="2" x14ac:dyDescent="0.3">
      <c r="A419" s="18">
        <v>4</v>
      </c>
      <c r="B419" s="15" t="s">
        <v>298</v>
      </c>
      <c r="C419" s="15">
        <v>67442</v>
      </c>
      <c r="D419" s="16">
        <v>43465</v>
      </c>
      <c r="E419" s="17">
        <v>4120</v>
      </c>
      <c r="F419" s="17">
        <v>782.8</v>
      </c>
      <c r="G419" s="17">
        <v>3337.2</v>
      </c>
      <c r="H419" s="15" t="s">
        <v>418</v>
      </c>
    </row>
    <row r="420" spans="1:8" hidden="1" outlineLevel="2" x14ac:dyDescent="0.3">
      <c r="A420" s="18">
        <v>4</v>
      </c>
      <c r="B420" s="15" t="s">
        <v>308</v>
      </c>
      <c r="C420" s="15">
        <v>67448</v>
      </c>
      <c r="D420" s="16">
        <v>43465</v>
      </c>
      <c r="E420" s="17">
        <v>9892.5</v>
      </c>
      <c r="F420" s="17">
        <v>2374.1999999999998</v>
      </c>
      <c r="G420" s="17">
        <v>7518.3</v>
      </c>
      <c r="H420" s="15" t="s">
        <v>418</v>
      </c>
    </row>
    <row r="421" spans="1:8" hidden="1" outlineLevel="2" x14ac:dyDescent="0.3">
      <c r="A421" s="18">
        <v>4</v>
      </c>
      <c r="B421" s="15" t="s">
        <v>313</v>
      </c>
      <c r="C421" s="15">
        <v>67451</v>
      </c>
      <c r="D421" s="16">
        <v>43465</v>
      </c>
      <c r="E421" s="17">
        <v>4120</v>
      </c>
      <c r="F421" s="17">
        <v>741.6</v>
      </c>
      <c r="G421" s="17">
        <v>3378.4</v>
      </c>
      <c r="H421" s="15" t="s">
        <v>418</v>
      </c>
    </row>
    <row r="422" spans="1:8" hidden="1" outlineLevel="2" x14ac:dyDescent="0.3">
      <c r="A422" s="18">
        <v>4</v>
      </c>
      <c r="B422" s="15" t="s">
        <v>326</v>
      </c>
      <c r="C422" s="15">
        <v>67463</v>
      </c>
      <c r="D422" s="16">
        <v>43465</v>
      </c>
      <c r="E422" s="17">
        <v>15440</v>
      </c>
      <c r="F422" s="17">
        <v>4323.2</v>
      </c>
      <c r="G422" s="17">
        <v>11116.8</v>
      </c>
      <c r="H422" s="15" t="s">
        <v>418</v>
      </c>
    </row>
    <row r="423" spans="1:8" hidden="1" outlineLevel="2" x14ac:dyDescent="0.3">
      <c r="A423" s="18">
        <v>4</v>
      </c>
      <c r="B423" s="15" t="s">
        <v>334</v>
      </c>
      <c r="C423" s="15">
        <v>67471</v>
      </c>
      <c r="D423" s="16">
        <v>43465</v>
      </c>
      <c r="E423" s="17">
        <v>16790</v>
      </c>
      <c r="F423" s="17">
        <v>5372.8</v>
      </c>
      <c r="G423" s="17">
        <v>11417.2</v>
      </c>
      <c r="H423" s="15" t="s">
        <v>418</v>
      </c>
    </row>
    <row r="424" spans="1:8" hidden="1" outlineLevel="2" x14ac:dyDescent="0.3">
      <c r="A424" s="18">
        <v>4</v>
      </c>
      <c r="B424" s="15" t="s">
        <v>344</v>
      </c>
      <c r="C424" s="15">
        <v>67478</v>
      </c>
      <c r="D424" s="16">
        <v>43465</v>
      </c>
      <c r="E424" s="17">
        <v>14990</v>
      </c>
      <c r="F424" s="17">
        <v>4646.8999999999996</v>
      </c>
      <c r="G424" s="17">
        <v>10343.1</v>
      </c>
      <c r="H424" s="15" t="s">
        <v>418</v>
      </c>
    </row>
    <row r="425" spans="1:8" hidden="1" outlineLevel="2" x14ac:dyDescent="0.3">
      <c r="A425" s="18">
        <v>4</v>
      </c>
      <c r="B425" s="15" t="s">
        <v>347</v>
      </c>
      <c r="C425" s="15">
        <v>67480</v>
      </c>
      <c r="D425" s="16">
        <v>43465</v>
      </c>
      <c r="E425" s="17">
        <v>4795</v>
      </c>
      <c r="F425" s="17">
        <v>815.15</v>
      </c>
      <c r="G425" s="17">
        <v>3979.85</v>
      </c>
      <c r="H425" s="15" t="s">
        <v>418</v>
      </c>
    </row>
    <row r="426" spans="1:8" hidden="1" outlineLevel="2" x14ac:dyDescent="0.3">
      <c r="A426" s="18">
        <v>4</v>
      </c>
      <c r="B426" s="15" t="s">
        <v>348</v>
      </c>
      <c r="C426" s="15">
        <v>67481</v>
      </c>
      <c r="D426" s="16">
        <v>43465</v>
      </c>
      <c r="E426" s="17">
        <v>7530</v>
      </c>
      <c r="F426" s="17">
        <v>1807.2</v>
      </c>
      <c r="G426" s="17">
        <v>5722.8</v>
      </c>
      <c r="H426" s="15" t="s">
        <v>418</v>
      </c>
    </row>
    <row r="427" spans="1:8" hidden="1" outlineLevel="2" x14ac:dyDescent="0.3">
      <c r="A427" s="18">
        <v>4</v>
      </c>
      <c r="B427" s="15" t="s">
        <v>360</v>
      </c>
      <c r="C427" s="15">
        <v>67492</v>
      </c>
      <c r="D427" s="16">
        <v>43465</v>
      </c>
      <c r="E427" s="17">
        <v>9892.5</v>
      </c>
      <c r="F427" s="17">
        <v>2572.0500000000002</v>
      </c>
      <c r="G427" s="17">
        <v>7320.45</v>
      </c>
      <c r="H427" s="15" t="s">
        <v>418</v>
      </c>
    </row>
    <row r="428" spans="1:8" hidden="1" outlineLevel="2" x14ac:dyDescent="0.3">
      <c r="A428" s="18">
        <v>4</v>
      </c>
      <c r="B428" s="15" t="s">
        <v>363</v>
      </c>
      <c r="C428" s="15">
        <v>67495</v>
      </c>
      <c r="D428" s="16">
        <v>43465</v>
      </c>
      <c r="E428" s="17">
        <v>8880</v>
      </c>
      <c r="F428" s="17">
        <v>2575.1999999999998</v>
      </c>
      <c r="G428" s="17">
        <v>6304.8</v>
      </c>
      <c r="H428" s="15" t="s">
        <v>418</v>
      </c>
    </row>
    <row r="429" spans="1:8" hidden="1" outlineLevel="2" x14ac:dyDescent="0.3">
      <c r="A429" s="18">
        <v>4</v>
      </c>
      <c r="B429" s="15" t="s">
        <v>367</v>
      </c>
      <c r="C429" s="15">
        <v>67499</v>
      </c>
      <c r="D429" s="16">
        <v>43465</v>
      </c>
      <c r="E429" s="17">
        <v>16340</v>
      </c>
      <c r="F429" s="17">
        <v>4411.8</v>
      </c>
      <c r="G429" s="17">
        <v>11928.2</v>
      </c>
      <c r="H429" s="15" t="s">
        <v>418</v>
      </c>
    </row>
    <row r="430" spans="1:8" hidden="1" outlineLevel="2" x14ac:dyDescent="0.3">
      <c r="A430" s="18">
        <v>4</v>
      </c>
      <c r="B430" s="15" t="s">
        <v>380</v>
      </c>
      <c r="C430" s="15">
        <v>67508</v>
      </c>
      <c r="D430" s="16">
        <v>43465</v>
      </c>
      <c r="E430" s="17">
        <v>4795</v>
      </c>
      <c r="F430" s="17">
        <v>1150.8</v>
      </c>
      <c r="G430" s="17">
        <v>3644.2</v>
      </c>
      <c r="H430" s="15" t="s">
        <v>418</v>
      </c>
    </row>
    <row r="431" spans="1:8" hidden="1" outlineLevel="2" x14ac:dyDescent="0.3">
      <c r="A431" s="18">
        <v>4</v>
      </c>
      <c r="B431" s="15" t="s">
        <v>381</v>
      </c>
      <c r="C431" s="15">
        <v>67509</v>
      </c>
      <c r="D431" s="16">
        <v>43465</v>
      </c>
      <c r="E431" s="17">
        <v>7530</v>
      </c>
      <c r="F431" s="17">
        <v>2033.1</v>
      </c>
      <c r="G431" s="17">
        <v>5496.9</v>
      </c>
      <c r="H431" s="15" t="s">
        <v>418</v>
      </c>
    </row>
    <row r="432" spans="1:8" hidden="1" outlineLevel="2" x14ac:dyDescent="0.3">
      <c r="A432" s="18">
        <v>4</v>
      </c>
      <c r="B432" s="15" t="s">
        <v>384</v>
      </c>
      <c r="C432" s="15">
        <v>67511</v>
      </c>
      <c r="D432" s="16">
        <v>43465</v>
      </c>
      <c r="E432" s="17">
        <v>14540</v>
      </c>
      <c r="F432" s="17">
        <v>4362</v>
      </c>
      <c r="G432" s="17">
        <v>10178</v>
      </c>
      <c r="H432" s="15" t="s">
        <v>418</v>
      </c>
    </row>
    <row r="433" spans="1:8" hidden="1" outlineLevel="2" x14ac:dyDescent="0.3">
      <c r="A433" s="18">
        <v>4</v>
      </c>
      <c r="B433" s="15" t="s">
        <v>387</v>
      </c>
      <c r="C433" s="15">
        <v>67514</v>
      </c>
      <c r="D433" s="16">
        <v>43465</v>
      </c>
      <c r="E433" s="17">
        <v>9892.5</v>
      </c>
      <c r="F433" s="17">
        <v>2473.13</v>
      </c>
      <c r="G433" s="17">
        <v>7419.37</v>
      </c>
      <c r="H433" s="15" t="s">
        <v>418</v>
      </c>
    </row>
    <row r="434" spans="1:8" hidden="1" outlineLevel="2" x14ac:dyDescent="0.3">
      <c r="A434" s="18">
        <v>4</v>
      </c>
      <c r="B434" s="15" t="s">
        <v>388</v>
      </c>
      <c r="C434" s="15">
        <v>67515</v>
      </c>
      <c r="D434" s="16">
        <v>43465</v>
      </c>
      <c r="E434" s="17">
        <v>14540</v>
      </c>
      <c r="F434" s="17">
        <v>4216.6000000000004</v>
      </c>
      <c r="G434" s="17">
        <v>10323.4</v>
      </c>
      <c r="H434" s="15" t="s">
        <v>418</v>
      </c>
    </row>
    <row r="435" spans="1:8" hidden="1" outlineLevel="2" x14ac:dyDescent="0.3">
      <c r="A435" s="18">
        <v>4</v>
      </c>
      <c r="B435" s="15" t="s">
        <v>407</v>
      </c>
      <c r="C435" s="15">
        <v>67533</v>
      </c>
      <c r="D435" s="16">
        <v>43465</v>
      </c>
      <c r="E435" s="17">
        <v>4795</v>
      </c>
      <c r="F435" s="17">
        <v>911.05</v>
      </c>
      <c r="G435" s="17">
        <v>3883.95</v>
      </c>
      <c r="H435" s="15" t="s">
        <v>418</v>
      </c>
    </row>
    <row r="436" spans="1:8" hidden="1" outlineLevel="2" x14ac:dyDescent="0.3">
      <c r="A436" s="18">
        <v>4</v>
      </c>
      <c r="B436" s="15" t="s">
        <v>410</v>
      </c>
      <c r="C436" s="15">
        <v>67535</v>
      </c>
      <c r="D436" s="16">
        <v>43465</v>
      </c>
      <c r="E436" s="17">
        <v>15440</v>
      </c>
      <c r="F436" s="17">
        <v>4940.8</v>
      </c>
      <c r="G436" s="17">
        <v>10499.2</v>
      </c>
      <c r="H436" s="15" t="s">
        <v>418</v>
      </c>
    </row>
    <row r="437" spans="1:8" outlineLevel="1" collapsed="1" x14ac:dyDescent="0.3">
      <c r="A437" s="19" t="s">
        <v>432</v>
      </c>
      <c r="B437" s="15"/>
      <c r="C437" s="15"/>
      <c r="D437" s="16"/>
      <c r="E437" s="17">
        <f>SUBTOTAL(9,E313:E436)</f>
        <v>792157.19000000041</v>
      </c>
      <c r="F437" s="17"/>
      <c r="G437" s="17"/>
      <c r="H437" s="15"/>
    </row>
    <row r="438" spans="1:8" hidden="1" outlineLevel="2" x14ac:dyDescent="0.3">
      <c r="A438" s="18">
        <v>5</v>
      </c>
      <c r="B438" s="15" t="s">
        <v>217</v>
      </c>
      <c r="C438" s="15">
        <v>65785</v>
      </c>
      <c r="D438" s="16">
        <v>43404</v>
      </c>
      <c r="E438" s="17">
        <v>5683.33</v>
      </c>
      <c r="F438" s="17">
        <v>1307.17</v>
      </c>
      <c r="G438" s="17">
        <v>4376.16</v>
      </c>
      <c r="H438" s="15" t="s">
        <v>218</v>
      </c>
    </row>
    <row r="439" spans="1:8" hidden="1" outlineLevel="2" x14ac:dyDescent="0.3">
      <c r="A439" s="18">
        <v>5</v>
      </c>
      <c r="B439" s="15" t="s">
        <v>225</v>
      </c>
      <c r="C439" s="15">
        <v>65792</v>
      </c>
      <c r="D439" s="16">
        <v>43404</v>
      </c>
      <c r="E439" s="17">
        <v>4558.33</v>
      </c>
      <c r="F439" s="17">
        <v>1048.42</v>
      </c>
      <c r="G439" s="17">
        <v>3509.91</v>
      </c>
      <c r="H439" s="15" t="s">
        <v>218</v>
      </c>
    </row>
    <row r="440" spans="1:8" hidden="1" outlineLevel="2" x14ac:dyDescent="0.3">
      <c r="A440" s="18">
        <v>5</v>
      </c>
      <c r="B440" s="15" t="s">
        <v>227</v>
      </c>
      <c r="C440" s="15">
        <v>65794</v>
      </c>
      <c r="D440" s="16">
        <v>43404</v>
      </c>
      <c r="E440" s="17">
        <v>7183.33</v>
      </c>
      <c r="F440" s="17">
        <v>2011.33</v>
      </c>
      <c r="G440" s="17">
        <v>5172</v>
      </c>
      <c r="H440" s="15" t="s">
        <v>218</v>
      </c>
    </row>
    <row r="441" spans="1:8" hidden="1" outlineLevel="2" x14ac:dyDescent="0.3">
      <c r="A441" s="18">
        <v>5</v>
      </c>
      <c r="B441" s="15" t="s">
        <v>235</v>
      </c>
      <c r="C441" s="15">
        <v>65802</v>
      </c>
      <c r="D441" s="16">
        <v>43404</v>
      </c>
      <c r="E441" s="17">
        <v>6058.33</v>
      </c>
      <c r="F441" s="17">
        <v>1635.75</v>
      </c>
      <c r="G441" s="17">
        <v>4422.58</v>
      </c>
      <c r="H441" s="15" t="s">
        <v>218</v>
      </c>
    </row>
    <row r="442" spans="1:8" hidden="1" outlineLevel="2" x14ac:dyDescent="0.3">
      <c r="A442" s="18">
        <v>5</v>
      </c>
      <c r="B442" s="15" t="s">
        <v>239</v>
      </c>
      <c r="C442" s="15">
        <v>65806</v>
      </c>
      <c r="D442" s="16">
        <v>43404</v>
      </c>
      <c r="E442" s="17">
        <v>6245.83</v>
      </c>
      <c r="F442" s="17">
        <v>1748.83</v>
      </c>
      <c r="G442" s="17">
        <v>4497</v>
      </c>
      <c r="H442" s="15" t="s">
        <v>218</v>
      </c>
    </row>
    <row r="443" spans="1:8" hidden="1" outlineLevel="2" x14ac:dyDescent="0.3">
      <c r="A443" s="18">
        <v>5</v>
      </c>
      <c r="B443" s="15" t="s">
        <v>244</v>
      </c>
      <c r="C443" s="15">
        <v>65811</v>
      </c>
      <c r="D443" s="16">
        <v>43404</v>
      </c>
      <c r="E443" s="17">
        <v>5870.83</v>
      </c>
      <c r="F443" s="17">
        <v>1467.71</v>
      </c>
      <c r="G443" s="17">
        <v>4403.12</v>
      </c>
      <c r="H443" s="15" t="s">
        <v>218</v>
      </c>
    </row>
    <row r="444" spans="1:8" hidden="1" outlineLevel="2" x14ac:dyDescent="0.3">
      <c r="A444" s="18">
        <v>5</v>
      </c>
      <c r="B444" s="15" t="s">
        <v>245</v>
      </c>
      <c r="C444" s="15">
        <v>65812</v>
      </c>
      <c r="D444" s="16">
        <v>43404</v>
      </c>
      <c r="E444" s="17">
        <v>6995.83</v>
      </c>
      <c r="F444" s="17">
        <v>2238.67</v>
      </c>
      <c r="G444" s="17">
        <v>4757.16</v>
      </c>
      <c r="H444" s="15" t="s">
        <v>218</v>
      </c>
    </row>
    <row r="445" spans="1:8" hidden="1" outlineLevel="2" x14ac:dyDescent="0.3">
      <c r="A445" s="18">
        <v>5</v>
      </c>
      <c r="B445" s="15" t="s">
        <v>248</v>
      </c>
      <c r="C445" s="15">
        <v>65815</v>
      </c>
      <c r="D445" s="16">
        <v>43404</v>
      </c>
      <c r="E445" s="17">
        <v>4370.83</v>
      </c>
      <c r="F445" s="17">
        <v>1049</v>
      </c>
      <c r="G445" s="17">
        <v>3321.83</v>
      </c>
      <c r="H445" s="15" t="s">
        <v>218</v>
      </c>
    </row>
    <row r="446" spans="1:8" hidden="1" outlineLevel="2" x14ac:dyDescent="0.3">
      <c r="A446" s="18">
        <v>5</v>
      </c>
      <c r="B446" s="15" t="s">
        <v>255</v>
      </c>
      <c r="C446" s="15">
        <v>65822</v>
      </c>
      <c r="D446" s="16">
        <v>43404</v>
      </c>
      <c r="E446" s="17">
        <v>6245.83</v>
      </c>
      <c r="F446" s="17">
        <v>1936.21</v>
      </c>
      <c r="G446" s="17">
        <v>4309.62</v>
      </c>
      <c r="H446" s="15" t="s">
        <v>218</v>
      </c>
    </row>
    <row r="447" spans="1:8" hidden="1" outlineLevel="2" x14ac:dyDescent="0.3">
      <c r="A447" s="18">
        <v>5</v>
      </c>
      <c r="B447" s="15" t="s">
        <v>261</v>
      </c>
      <c r="C447" s="15">
        <v>65828</v>
      </c>
      <c r="D447" s="16">
        <v>43404</v>
      </c>
      <c r="E447" s="17">
        <v>6808.33</v>
      </c>
      <c r="F447" s="17">
        <v>1906.33</v>
      </c>
      <c r="G447" s="17">
        <v>4902</v>
      </c>
      <c r="H447" s="15" t="s">
        <v>218</v>
      </c>
    </row>
    <row r="448" spans="1:8" hidden="1" outlineLevel="2" x14ac:dyDescent="0.3">
      <c r="A448" s="18">
        <v>5</v>
      </c>
      <c r="B448" s="15" t="s">
        <v>279</v>
      </c>
      <c r="C448" s="15">
        <v>65846</v>
      </c>
      <c r="D448" s="16">
        <v>43404</v>
      </c>
      <c r="E448" s="17">
        <v>7183.33</v>
      </c>
      <c r="F448" s="17">
        <v>2298.67</v>
      </c>
      <c r="G448" s="17">
        <v>4884.66</v>
      </c>
      <c r="H448" s="15" t="s">
        <v>218</v>
      </c>
    </row>
    <row r="449" spans="1:8" hidden="1" outlineLevel="2" x14ac:dyDescent="0.3">
      <c r="A449" s="18">
        <v>5</v>
      </c>
      <c r="B449" s="15" t="s">
        <v>286</v>
      </c>
      <c r="C449" s="15">
        <v>65853</v>
      </c>
      <c r="D449" s="16">
        <v>43404</v>
      </c>
      <c r="E449" s="17">
        <v>3995.83</v>
      </c>
      <c r="F449" s="17">
        <v>759.21</v>
      </c>
      <c r="G449" s="17">
        <v>3236.62</v>
      </c>
      <c r="H449" s="15" t="s">
        <v>218</v>
      </c>
    </row>
    <row r="450" spans="1:8" hidden="1" outlineLevel="2" x14ac:dyDescent="0.3">
      <c r="A450" s="18">
        <v>5</v>
      </c>
      <c r="B450" s="15" t="s">
        <v>296</v>
      </c>
      <c r="C450" s="15">
        <v>65863</v>
      </c>
      <c r="D450" s="16">
        <v>43404</v>
      </c>
      <c r="E450" s="17">
        <v>5495.83</v>
      </c>
      <c r="F450" s="17">
        <v>1538.83</v>
      </c>
      <c r="G450" s="17">
        <v>3957</v>
      </c>
      <c r="H450" s="15" t="s">
        <v>218</v>
      </c>
    </row>
    <row r="451" spans="1:8" hidden="1" outlineLevel="2" x14ac:dyDescent="0.3">
      <c r="A451" s="18">
        <v>5</v>
      </c>
      <c r="B451" s="15" t="s">
        <v>300</v>
      </c>
      <c r="C451" s="15">
        <v>65867</v>
      </c>
      <c r="D451" s="16">
        <v>43404</v>
      </c>
      <c r="E451" s="17">
        <v>4933.33</v>
      </c>
      <c r="F451" s="17">
        <v>1430.67</v>
      </c>
      <c r="G451" s="17">
        <v>3502.66</v>
      </c>
      <c r="H451" s="15" t="s">
        <v>218</v>
      </c>
    </row>
    <row r="452" spans="1:8" hidden="1" outlineLevel="2" x14ac:dyDescent="0.3">
      <c r="A452" s="18">
        <v>5</v>
      </c>
      <c r="B452" s="15" t="s">
        <v>301</v>
      </c>
      <c r="C452" s="15">
        <v>65868</v>
      </c>
      <c r="D452" s="16">
        <v>43404</v>
      </c>
      <c r="E452" s="17">
        <v>6995.83</v>
      </c>
      <c r="F452" s="17">
        <v>2238.67</v>
      </c>
      <c r="G452" s="17">
        <v>4757.16</v>
      </c>
      <c r="H452" s="15" t="s">
        <v>218</v>
      </c>
    </row>
    <row r="453" spans="1:8" hidden="1" outlineLevel="2" x14ac:dyDescent="0.3">
      <c r="A453" s="18">
        <v>5</v>
      </c>
      <c r="B453" s="15" t="s">
        <v>309</v>
      </c>
      <c r="C453" s="15">
        <v>65876</v>
      </c>
      <c r="D453" s="16">
        <v>43404</v>
      </c>
      <c r="E453" s="17">
        <v>5120.83</v>
      </c>
      <c r="F453" s="17">
        <v>1177.79</v>
      </c>
      <c r="G453" s="17">
        <v>3943.04</v>
      </c>
      <c r="H453" s="15" t="s">
        <v>218</v>
      </c>
    </row>
    <row r="454" spans="1:8" hidden="1" outlineLevel="2" x14ac:dyDescent="0.3">
      <c r="A454" s="18">
        <v>5</v>
      </c>
      <c r="B454" s="15" t="s">
        <v>324</v>
      </c>
      <c r="C454" s="15">
        <v>65891</v>
      </c>
      <c r="D454" s="16">
        <v>43404</v>
      </c>
      <c r="E454" s="17">
        <v>6245.83</v>
      </c>
      <c r="F454" s="17">
        <v>1748.83</v>
      </c>
      <c r="G454" s="17">
        <v>4497</v>
      </c>
      <c r="H454" s="15" t="s">
        <v>218</v>
      </c>
    </row>
    <row r="455" spans="1:8" hidden="1" outlineLevel="2" x14ac:dyDescent="0.3">
      <c r="A455" s="18">
        <v>5</v>
      </c>
      <c r="B455" s="15" t="s">
        <v>329</v>
      </c>
      <c r="C455" s="15">
        <v>65896</v>
      </c>
      <c r="D455" s="16">
        <v>43404</v>
      </c>
      <c r="E455" s="17">
        <v>3808.33</v>
      </c>
      <c r="F455" s="17">
        <v>723.58</v>
      </c>
      <c r="G455" s="17">
        <v>3084.75</v>
      </c>
      <c r="H455" s="15" t="s">
        <v>218</v>
      </c>
    </row>
    <row r="456" spans="1:8" hidden="1" outlineLevel="2" x14ac:dyDescent="0.3">
      <c r="A456" s="18">
        <v>5</v>
      </c>
      <c r="B456" s="15" t="s">
        <v>330</v>
      </c>
      <c r="C456" s="15">
        <v>65897</v>
      </c>
      <c r="D456" s="16">
        <v>43404</v>
      </c>
      <c r="E456" s="17">
        <v>4933.33</v>
      </c>
      <c r="F456" s="17">
        <v>1184</v>
      </c>
      <c r="G456" s="17">
        <v>3749.33</v>
      </c>
      <c r="H456" s="15" t="s">
        <v>218</v>
      </c>
    </row>
    <row r="457" spans="1:8" hidden="1" outlineLevel="2" x14ac:dyDescent="0.3">
      <c r="A457" s="18">
        <v>5</v>
      </c>
      <c r="B457" s="15" t="s">
        <v>337</v>
      </c>
      <c r="C457" s="15">
        <v>65904</v>
      </c>
      <c r="D457" s="16">
        <v>43404</v>
      </c>
      <c r="E457" s="17">
        <v>5870.83</v>
      </c>
      <c r="F457" s="17">
        <v>1761.25</v>
      </c>
      <c r="G457" s="17">
        <v>4109.58</v>
      </c>
      <c r="H457" s="15" t="s">
        <v>218</v>
      </c>
    </row>
    <row r="458" spans="1:8" hidden="1" outlineLevel="2" x14ac:dyDescent="0.3">
      <c r="A458" s="18">
        <v>5</v>
      </c>
      <c r="B458" s="15" t="s">
        <v>339</v>
      </c>
      <c r="C458" s="15">
        <v>65906</v>
      </c>
      <c r="D458" s="16">
        <v>43404</v>
      </c>
      <c r="E458" s="17">
        <v>6808.33</v>
      </c>
      <c r="F458" s="17">
        <v>2110.58</v>
      </c>
      <c r="G458" s="17">
        <v>4697.75</v>
      </c>
      <c r="H458" s="15" t="s">
        <v>218</v>
      </c>
    </row>
    <row r="459" spans="1:8" hidden="1" outlineLevel="2" x14ac:dyDescent="0.3">
      <c r="A459" s="18">
        <v>5</v>
      </c>
      <c r="B459" s="15" t="s">
        <v>356</v>
      </c>
      <c r="C459" s="15">
        <v>65923</v>
      </c>
      <c r="D459" s="16">
        <v>43404</v>
      </c>
      <c r="E459" s="17">
        <v>3620.83</v>
      </c>
      <c r="F459" s="17">
        <v>615.54</v>
      </c>
      <c r="G459" s="17">
        <v>3005.29</v>
      </c>
      <c r="H459" s="15" t="s">
        <v>218</v>
      </c>
    </row>
    <row r="460" spans="1:8" hidden="1" outlineLevel="2" x14ac:dyDescent="0.3">
      <c r="A460" s="18">
        <v>5</v>
      </c>
      <c r="B460" s="15" t="s">
        <v>365</v>
      </c>
      <c r="C460" s="15">
        <v>65932</v>
      </c>
      <c r="D460" s="16">
        <v>43404</v>
      </c>
      <c r="E460" s="17">
        <v>4745.83</v>
      </c>
      <c r="F460" s="17">
        <v>1186.46</v>
      </c>
      <c r="G460" s="17">
        <v>3559.37</v>
      </c>
      <c r="H460" s="15" t="s">
        <v>218</v>
      </c>
    </row>
    <row r="461" spans="1:8" hidden="1" outlineLevel="2" x14ac:dyDescent="0.3">
      <c r="A461" s="18">
        <v>5</v>
      </c>
      <c r="B461" s="15" t="s">
        <v>369</v>
      </c>
      <c r="C461" s="15">
        <v>65936</v>
      </c>
      <c r="D461" s="16">
        <v>43404</v>
      </c>
      <c r="E461" s="17">
        <v>5308.33</v>
      </c>
      <c r="F461" s="17">
        <v>1486.33</v>
      </c>
      <c r="G461" s="17">
        <v>3822</v>
      </c>
      <c r="H461" s="15" t="s">
        <v>218</v>
      </c>
    </row>
    <row r="462" spans="1:8" hidden="1" outlineLevel="2" x14ac:dyDescent="0.3">
      <c r="A462" s="18">
        <v>5</v>
      </c>
      <c r="B462" s="15" t="s">
        <v>375</v>
      </c>
      <c r="C462" s="15">
        <v>65942</v>
      </c>
      <c r="D462" s="16">
        <v>43404</v>
      </c>
      <c r="E462" s="17">
        <v>4183.33</v>
      </c>
      <c r="F462" s="17">
        <v>1171.33</v>
      </c>
      <c r="G462" s="17">
        <v>3012</v>
      </c>
      <c r="H462" s="15" t="s">
        <v>218</v>
      </c>
    </row>
    <row r="463" spans="1:8" hidden="1" outlineLevel="2" x14ac:dyDescent="0.3">
      <c r="A463" s="18">
        <v>5</v>
      </c>
      <c r="B463" s="15" t="s">
        <v>376</v>
      </c>
      <c r="C463" s="15">
        <v>65943</v>
      </c>
      <c r="D463" s="16">
        <v>43404</v>
      </c>
      <c r="E463" s="17">
        <v>3433.33</v>
      </c>
      <c r="F463" s="17">
        <v>721</v>
      </c>
      <c r="G463" s="17">
        <v>2712.33</v>
      </c>
      <c r="H463" s="15" t="s">
        <v>218</v>
      </c>
    </row>
    <row r="464" spans="1:8" hidden="1" outlineLevel="2" x14ac:dyDescent="0.3">
      <c r="A464" s="18">
        <v>5</v>
      </c>
      <c r="B464" s="15" t="s">
        <v>377</v>
      </c>
      <c r="C464" s="15">
        <v>65944</v>
      </c>
      <c r="D464" s="16">
        <v>43404</v>
      </c>
      <c r="E464" s="17">
        <v>6245.83</v>
      </c>
      <c r="F464" s="17">
        <v>1936.21</v>
      </c>
      <c r="G464" s="17">
        <v>4309.62</v>
      </c>
      <c r="H464" s="15" t="s">
        <v>218</v>
      </c>
    </row>
    <row r="465" spans="1:8" hidden="1" outlineLevel="2" x14ac:dyDescent="0.3">
      <c r="A465" s="18">
        <v>5</v>
      </c>
      <c r="B465" s="15" t="s">
        <v>391</v>
      </c>
      <c r="C465" s="15">
        <v>65958</v>
      </c>
      <c r="D465" s="16">
        <v>43404</v>
      </c>
      <c r="E465" s="17">
        <v>5120.83</v>
      </c>
      <c r="F465" s="17">
        <v>1331.42</v>
      </c>
      <c r="G465" s="17">
        <v>3789.41</v>
      </c>
      <c r="H465" s="15" t="s">
        <v>218</v>
      </c>
    </row>
    <row r="466" spans="1:8" hidden="1" outlineLevel="2" x14ac:dyDescent="0.3">
      <c r="A466" s="18">
        <v>5</v>
      </c>
      <c r="B466" s="15" t="s">
        <v>394</v>
      </c>
      <c r="C466" s="15">
        <v>65961</v>
      </c>
      <c r="D466" s="16">
        <v>43404</v>
      </c>
      <c r="E466" s="17">
        <v>4183.33</v>
      </c>
      <c r="F466" s="17">
        <v>1045.83</v>
      </c>
      <c r="G466" s="17">
        <v>3137.5</v>
      </c>
      <c r="H466" s="15" t="s">
        <v>218</v>
      </c>
    </row>
    <row r="467" spans="1:8" hidden="1" outlineLevel="2" x14ac:dyDescent="0.3">
      <c r="A467" s="18">
        <v>5</v>
      </c>
      <c r="B467" s="15" t="s">
        <v>400</v>
      </c>
      <c r="C467" s="15">
        <v>65967</v>
      </c>
      <c r="D467" s="16">
        <v>43404</v>
      </c>
      <c r="E467" s="17">
        <v>3620.83</v>
      </c>
      <c r="F467" s="17">
        <v>760.38</v>
      </c>
      <c r="G467" s="17">
        <v>2860.45</v>
      </c>
      <c r="H467" s="15" t="s">
        <v>218</v>
      </c>
    </row>
    <row r="468" spans="1:8" hidden="1" outlineLevel="2" x14ac:dyDescent="0.3">
      <c r="A468" s="18">
        <v>5</v>
      </c>
      <c r="B468" s="15" t="s">
        <v>406</v>
      </c>
      <c r="C468" s="15">
        <v>65973</v>
      </c>
      <c r="D468" s="16">
        <v>43404</v>
      </c>
      <c r="E468" s="17">
        <v>3808.33</v>
      </c>
      <c r="F468" s="17">
        <v>914</v>
      </c>
      <c r="G468" s="17">
        <v>2894.33</v>
      </c>
      <c r="H468" s="15" t="s">
        <v>218</v>
      </c>
    </row>
    <row r="469" spans="1:8" hidden="1" outlineLevel="2" x14ac:dyDescent="0.3">
      <c r="A469" s="18">
        <v>5</v>
      </c>
      <c r="B469" s="15" t="s">
        <v>217</v>
      </c>
      <c r="C469" s="15">
        <v>65981</v>
      </c>
      <c r="D469" s="16">
        <v>43434</v>
      </c>
      <c r="E469" s="17">
        <v>5683.33</v>
      </c>
      <c r="F469" s="17">
        <v>1307.17</v>
      </c>
      <c r="G469" s="17">
        <v>4376.16</v>
      </c>
      <c r="H469" s="15" t="s">
        <v>218</v>
      </c>
    </row>
    <row r="470" spans="1:8" hidden="1" outlineLevel="2" x14ac:dyDescent="0.3">
      <c r="A470" s="18">
        <v>5</v>
      </c>
      <c r="B470" s="15" t="s">
        <v>225</v>
      </c>
      <c r="C470" s="15">
        <v>65988</v>
      </c>
      <c r="D470" s="16">
        <v>43434</v>
      </c>
      <c r="E470" s="17">
        <v>4558.33</v>
      </c>
      <c r="F470" s="17">
        <v>1048.42</v>
      </c>
      <c r="G470" s="17">
        <v>3509.91</v>
      </c>
      <c r="H470" s="15" t="s">
        <v>218</v>
      </c>
    </row>
    <row r="471" spans="1:8" hidden="1" outlineLevel="2" x14ac:dyDescent="0.3">
      <c r="A471" s="18">
        <v>5</v>
      </c>
      <c r="B471" s="15" t="s">
        <v>227</v>
      </c>
      <c r="C471" s="15">
        <v>65990</v>
      </c>
      <c r="D471" s="16">
        <v>43434</v>
      </c>
      <c r="E471" s="17">
        <v>7183.33</v>
      </c>
      <c r="F471" s="17">
        <v>2011.33</v>
      </c>
      <c r="G471" s="17">
        <v>5172</v>
      </c>
      <c r="H471" s="15" t="s">
        <v>218</v>
      </c>
    </row>
    <row r="472" spans="1:8" hidden="1" outlineLevel="2" x14ac:dyDescent="0.3">
      <c r="A472" s="18">
        <v>5</v>
      </c>
      <c r="B472" s="15" t="s">
        <v>235</v>
      </c>
      <c r="C472" s="15">
        <v>65998</v>
      </c>
      <c r="D472" s="16">
        <v>43434</v>
      </c>
      <c r="E472" s="17">
        <v>6058.33</v>
      </c>
      <c r="F472" s="17">
        <v>1635.75</v>
      </c>
      <c r="G472" s="17">
        <v>4422.58</v>
      </c>
      <c r="H472" s="15" t="s">
        <v>218</v>
      </c>
    </row>
    <row r="473" spans="1:8" hidden="1" outlineLevel="2" x14ac:dyDescent="0.3">
      <c r="A473" s="18">
        <v>5</v>
      </c>
      <c r="B473" s="15" t="s">
        <v>239</v>
      </c>
      <c r="C473" s="15">
        <v>67002</v>
      </c>
      <c r="D473" s="16">
        <v>43434</v>
      </c>
      <c r="E473" s="17">
        <v>6245.83</v>
      </c>
      <c r="F473" s="17">
        <v>1748.83</v>
      </c>
      <c r="G473" s="17">
        <v>4497</v>
      </c>
      <c r="H473" s="15" t="s">
        <v>218</v>
      </c>
    </row>
    <row r="474" spans="1:8" hidden="1" outlineLevel="2" x14ac:dyDescent="0.3">
      <c r="A474" s="18">
        <v>5</v>
      </c>
      <c r="B474" s="15" t="s">
        <v>244</v>
      </c>
      <c r="C474" s="15">
        <v>67007</v>
      </c>
      <c r="D474" s="16">
        <v>43434</v>
      </c>
      <c r="E474" s="17">
        <v>5870.83</v>
      </c>
      <c r="F474" s="17">
        <v>1467.71</v>
      </c>
      <c r="G474" s="17">
        <v>4403.12</v>
      </c>
      <c r="H474" s="15" t="s">
        <v>218</v>
      </c>
    </row>
    <row r="475" spans="1:8" hidden="1" outlineLevel="2" x14ac:dyDescent="0.3">
      <c r="A475" s="18">
        <v>5</v>
      </c>
      <c r="B475" s="15" t="s">
        <v>245</v>
      </c>
      <c r="C475" s="15">
        <v>67008</v>
      </c>
      <c r="D475" s="16">
        <v>43434</v>
      </c>
      <c r="E475" s="17">
        <v>6995.83</v>
      </c>
      <c r="F475" s="17">
        <v>2238.67</v>
      </c>
      <c r="G475" s="17">
        <v>4757.16</v>
      </c>
      <c r="H475" s="15" t="s">
        <v>218</v>
      </c>
    </row>
    <row r="476" spans="1:8" hidden="1" outlineLevel="2" x14ac:dyDescent="0.3">
      <c r="A476" s="18">
        <v>5</v>
      </c>
      <c r="B476" s="15" t="s">
        <v>248</v>
      </c>
      <c r="C476" s="15">
        <v>67011</v>
      </c>
      <c r="D476" s="16">
        <v>43434</v>
      </c>
      <c r="E476" s="17">
        <v>4370.83</v>
      </c>
      <c r="F476" s="17">
        <v>1049</v>
      </c>
      <c r="G476" s="17">
        <v>3321.83</v>
      </c>
      <c r="H476" s="15" t="s">
        <v>218</v>
      </c>
    </row>
    <row r="477" spans="1:8" hidden="1" outlineLevel="2" x14ac:dyDescent="0.3">
      <c r="A477" s="18">
        <v>5</v>
      </c>
      <c r="B477" s="15" t="s">
        <v>255</v>
      </c>
      <c r="C477" s="15">
        <v>67018</v>
      </c>
      <c r="D477" s="16">
        <v>43434</v>
      </c>
      <c r="E477" s="17">
        <v>6245.83</v>
      </c>
      <c r="F477" s="17">
        <v>1936.21</v>
      </c>
      <c r="G477" s="17">
        <v>4309.62</v>
      </c>
      <c r="H477" s="15" t="s">
        <v>218</v>
      </c>
    </row>
    <row r="478" spans="1:8" hidden="1" outlineLevel="2" x14ac:dyDescent="0.3">
      <c r="A478" s="18">
        <v>5</v>
      </c>
      <c r="B478" s="15" t="s">
        <v>261</v>
      </c>
      <c r="C478" s="15">
        <v>67024</v>
      </c>
      <c r="D478" s="16">
        <v>43434</v>
      </c>
      <c r="E478" s="17">
        <v>6808.33</v>
      </c>
      <c r="F478" s="17">
        <v>1906.33</v>
      </c>
      <c r="G478" s="17">
        <v>4902</v>
      </c>
      <c r="H478" s="15" t="s">
        <v>218</v>
      </c>
    </row>
    <row r="479" spans="1:8" hidden="1" outlineLevel="2" x14ac:dyDescent="0.3">
      <c r="A479" s="18">
        <v>5</v>
      </c>
      <c r="B479" s="15" t="s">
        <v>279</v>
      </c>
      <c r="C479" s="15">
        <v>67043</v>
      </c>
      <c r="D479" s="16">
        <v>43434</v>
      </c>
      <c r="E479" s="17">
        <v>7183.33</v>
      </c>
      <c r="F479" s="17">
        <v>2298.67</v>
      </c>
      <c r="G479" s="17">
        <v>4884.66</v>
      </c>
      <c r="H479" s="15" t="s">
        <v>218</v>
      </c>
    </row>
    <row r="480" spans="1:8" hidden="1" outlineLevel="2" x14ac:dyDescent="0.3">
      <c r="A480" s="18">
        <v>5</v>
      </c>
      <c r="B480" s="15" t="s">
        <v>286</v>
      </c>
      <c r="C480" s="15">
        <v>67051</v>
      </c>
      <c r="D480" s="16">
        <v>43434</v>
      </c>
      <c r="E480" s="17">
        <v>3995.83</v>
      </c>
      <c r="F480" s="17">
        <v>759.21</v>
      </c>
      <c r="G480" s="17">
        <v>3236.62</v>
      </c>
      <c r="H480" s="15" t="s">
        <v>218</v>
      </c>
    </row>
    <row r="481" spans="1:8" hidden="1" outlineLevel="2" x14ac:dyDescent="0.3">
      <c r="A481" s="18">
        <v>5</v>
      </c>
      <c r="B481" s="15" t="s">
        <v>296</v>
      </c>
      <c r="C481" s="15">
        <v>67061</v>
      </c>
      <c r="D481" s="16">
        <v>43434</v>
      </c>
      <c r="E481" s="17">
        <v>5495.83</v>
      </c>
      <c r="F481" s="17">
        <v>1538.83</v>
      </c>
      <c r="G481" s="17">
        <v>3957</v>
      </c>
      <c r="H481" s="15" t="s">
        <v>218</v>
      </c>
    </row>
    <row r="482" spans="1:8" hidden="1" outlineLevel="2" x14ac:dyDescent="0.3">
      <c r="A482" s="18">
        <v>5</v>
      </c>
      <c r="B482" s="15" t="s">
        <v>300</v>
      </c>
      <c r="C482" s="15">
        <v>67065</v>
      </c>
      <c r="D482" s="16">
        <v>43434</v>
      </c>
      <c r="E482" s="17">
        <v>4933.33</v>
      </c>
      <c r="F482" s="17">
        <v>1430.67</v>
      </c>
      <c r="G482" s="17">
        <v>3502.66</v>
      </c>
      <c r="H482" s="15" t="s">
        <v>218</v>
      </c>
    </row>
    <row r="483" spans="1:8" hidden="1" outlineLevel="2" x14ac:dyDescent="0.3">
      <c r="A483" s="18">
        <v>5</v>
      </c>
      <c r="B483" s="15" t="s">
        <v>301</v>
      </c>
      <c r="C483" s="15">
        <v>67066</v>
      </c>
      <c r="D483" s="16">
        <v>43434</v>
      </c>
      <c r="E483" s="17">
        <v>6995.83</v>
      </c>
      <c r="F483" s="17">
        <v>2238.67</v>
      </c>
      <c r="G483" s="17">
        <v>4757.16</v>
      </c>
      <c r="H483" s="15" t="s">
        <v>218</v>
      </c>
    </row>
    <row r="484" spans="1:8" hidden="1" outlineLevel="2" x14ac:dyDescent="0.3">
      <c r="A484" s="18">
        <v>5</v>
      </c>
      <c r="B484" s="15" t="s">
        <v>309</v>
      </c>
      <c r="C484" s="15">
        <v>67074</v>
      </c>
      <c r="D484" s="16">
        <v>43434</v>
      </c>
      <c r="E484" s="17">
        <v>5120.83</v>
      </c>
      <c r="F484" s="17">
        <v>1177.79</v>
      </c>
      <c r="G484" s="17">
        <v>3943.04</v>
      </c>
      <c r="H484" s="15" t="s">
        <v>218</v>
      </c>
    </row>
    <row r="485" spans="1:8" hidden="1" outlineLevel="2" x14ac:dyDescent="0.3">
      <c r="A485" s="18">
        <v>5</v>
      </c>
      <c r="B485" s="15" t="s">
        <v>324</v>
      </c>
      <c r="C485" s="15">
        <v>67089</v>
      </c>
      <c r="D485" s="16">
        <v>43434</v>
      </c>
      <c r="E485" s="17">
        <v>6245.83</v>
      </c>
      <c r="F485" s="17">
        <v>1748.83</v>
      </c>
      <c r="G485" s="17">
        <v>4497</v>
      </c>
      <c r="H485" s="15" t="s">
        <v>218</v>
      </c>
    </row>
    <row r="486" spans="1:8" hidden="1" outlineLevel="2" x14ac:dyDescent="0.3">
      <c r="A486" s="18">
        <v>5</v>
      </c>
      <c r="B486" s="15" t="s">
        <v>329</v>
      </c>
      <c r="C486" s="15">
        <v>67094</v>
      </c>
      <c r="D486" s="16">
        <v>43434</v>
      </c>
      <c r="E486" s="17">
        <v>3808.33</v>
      </c>
      <c r="F486" s="17">
        <v>723.58</v>
      </c>
      <c r="G486" s="17">
        <v>3084.75</v>
      </c>
      <c r="H486" s="15" t="s">
        <v>218</v>
      </c>
    </row>
    <row r="487" spans="1:8" hidden="1" outlineLevel="2" x14ac:dyDescent="0.3">
      <c r="A487" s="18">
        <v>5</v>
      </c>
      <c r="B487" s="15" t="s">
        <v>330</v>
      </c>
      <c r="C487" s="15">
        <v>67095</v>
      </c>
      <c r="D487" s="16">
        <v>43434</v>
      </c>
      <c r="E487" s="17">
        <v>4933.33</v>
      </c>
      <c r="F487" s="17">
        <v>1184</v>
      </c>
      <c r="G487" s="17">
        <v>3749.33</v>
      </c>
      <c r="H487" s="15" t="s">
        <v>218</v>
      </c>
    </row>
    <row r="488" spans="1:8" hidden="1" outlineLevel="2" x14ac:dyDescent="0.3">
      <c r="A488" s="18">
        <v>5</v>
      </c>
      <c r="B488" s="15" t="s">
        <v>337</v>
      </c>
      <c r="C488" s="15">
        <v>67102</v>
      </c>
      <c r="D488" s="16">
        <v>43434</v>
      </c>
      <c r="E488" s="17">
        <v>5870.83</v>
      </c>
      <c r="F488" s="17">
        <v>1761.25</v>
      </c>
      <c r="G488" s="17">
        <v>4109.58</v>
      </c>
      <c r="H488" s="15" t="s">
        <v>218</v>
      </c>
    </row>
    <row r="489" spans="1:8" hidden="1" outlineLevel="2" x14ac:dyDescent="0.3">
      <c r="A489" s="18">
        <v>5</v>
      </c>
      <c r="B489" s="15" t="s">
        <v>339</v>
      </c>
      <c r="C489" s="15">
        <v>67104</v>
      </c>
      <c r="D489" s="16">
        <v>43434</v>
      </c>
      <c r="E489" s="17">
        <v>6808.33</v>
      </c>
      <c r="F489" s="17">
        <v>2110.58</v>
      </c>
      <c r="G489" s="17">
        <v>4697.75</v>
      </c>
      <c r="H489" s="15" t="s">
        <v>218</v>
      </c>
    </row>
    <row r="490" spans="1:8" hidden="1" outlineLevel="2" x14ac:dyDescent="0.3">
      <c r="A490" s="18">
        <v>5</v>
      </c>
      <c r="B490" s="15" t="s">
        <v>356</v>
      </c>
      <c r="C490" s="15">
        <v>67121</v>
      </c>
      <c r="D490" s="16">
        <v>43434</v>
      </c>
      <c r="E490" s="17">
        <v>3620.83</v>
      </c>
      <c r="F490" s="17">
        <v>615.54</v>
      </c>
      <c r="G490" s="17">
        <v>3005.29</v>
      </c>
      <c r="H490" s="15" t="s">
        <v>218</v>
      </c>
    </row>
    <row r="491" spans="1:8" hidden="1" outlineLevel="2" x14ac:dyDescent="0.3">
      <c r="A491" s="18">
        <v>5</v>
      </c>
      <c r="B491" s="15" t="s">
        <v>365</v>
      </c>
      <c r="C491" s="15">
        <v>67130</v>
      </c>
      <c r="D491" s="16">
        <v>43434</v>
      </c>
      <c r="E491" s="17">
        <v>4745.83</v>
      </c>
      <c r="F491" s="17">
        <v>1186.46</v>
      </c>
      <c r="G491" s="17">
        <v>3559.37</v>
      </c>
      <c r="H491" s="15" t="s">
        <v>218</v>
      </c>
    </row>
    <row r="492" spans="1:8" hidden="1" outlineLevel="2" x14ac:dyDescent="0.3">
      <c r="A492" s="18">
        <v>5</v>
      </c>
      <c r="B492" s="15" t="s">
        <v>369</v>
      </c>
      <c r="C492" s="15">
        <v>67134</v>
      </c>
      <c r="D492" s="16">
        <v>43434</v>
      </c>
      <c r="E492" s="17">
        <v>5308.33</v>
      </c>
      <c r="F492" s="17">
        <v>1486.33</v>
      </c>
      <c r="G492" s="17">
        <v>3822</v>
      </c>
      <c r="H492" s="15" t="s">
        <v>218</v>
      </c>
    </row>
    <row r="493" spans="1:8" hidden="1" outlineLevel="2" x14ac:dyDescent="0.3">
      <c r="A493" s="18">
        <v>5</v>
      </c>
      <c r="B493" s="15" t="s">
        <v>375</v>
      </c>
      <c r="C493" s="15">
        <v>67140</v>
      </c>
      <c r="D493" s="16">
        <v>43434</v>
      </c>
      <c r="E493" s="17">
        <v>4183.33</v>
      </c>
      <c r="F493" s="17">
        <v>1171.33</v>
      </c>
      <c r="G493" s="17">
        <v>3012</v>
      </c>
      <c r="H493" s="15" t="s">
        <v>218</v>
      </c>
    </row>
    <row r="494" spans="1:8" hidden="1" outlineLevel="2" x14ac:dyDescent="0.3">
      <c r="A494" s="18">
        <v>5</v>
      </c>
      <c r="B494" s="15" t="s">
        <v>376</v>
      </c>
      <c r="C494" s="15">
        <v>67141</v>
      </c>
      <c r="D494" s="16">
        <v>43434</v>
      </c>
      <c r="E494" s="17">
        <v>3433.33</v>
      </c>
      <c r="F494" s="17">
        <v>721</v>
      </c>
      <c r="G494" s="17">
        <v>2712.33</v>
      </c>
      <c r="H494" s="15" t="s">
        <v>218</v>
      </c>
    </row>
    <row r="495" spans="1:8" hidden="1" outlineLevel="2" x14ac:dyDescent="0.3">
      <c r="A495" s="18">
        <v>5</v>
      </c>
      <c r="B495" s="15" t="s">
        <v>377</v>
      </c>
      <c r="C495" s="15">
        <v>67142</v>
      </c>
      <c r="D495" s="16">
        <v>43434</v>
      </c>
      <c r="E495" s="17">
        <v>6245.83</v>
      </c>
      <c r="F495" s="17">
        <v>1936.21</v>
      </c>
      <c r="G495" s="17">
        <v>4309.62</v>
      </c>
      <c r="H495" s="15" t="s">
        <v>218</v>
      </c>
    </row>
    <row r="496" spans="1:8" hidden="1" outlineLevel="2" x14ac:dyDescent="0.3">
      <c r="A496" s="18">
        <v>5</v>
      </c>
      <c r="B496" s="15" t="s">
        <v>391</v>
      </c>
      <c r="C496" s="15">
        <v>67156</v>
      </c>
      <c r="D496" s="16">
        <v>43434</v>
      </c>
      <c r="E496" s="17">
        <v>5120.83</v>
      </c>
      <c r="F496" s="17">
        <v>1331.42</v>
      </c>
      <c r="G496" s="17">
        <v>3789.41</v>
      </c>
      <c r="H496" s="15" t="s">
        <v>218</v>
      </c>
    </row>
    <row r="497" spans="1:8" hidden="1" outlineLevel="2" x14ac:dyDescent="0.3">
      <c r="A497" s="18">
        <v>5</v>
      </c>
      <c r="B497" s="15" t="s">
        <v>394</v>
      </c>
      <c r="C497" s="15">
        <v>67159</v>
      </c>
      <c r="D497" s="16">
        <v>43434</v>
      </c>
      <c r="E497" s="17">
        <v>4183.33</v>
      </c>
      <c r="F497" s="17">
        <v>1045.83</v>
      </c>
      <c r="G497" s="17">
        <v>3137.5</v>
      </c>
      <c r="H497" s="15" t="s">
        <v>218</v>
      </c>
    </row>
    <row r="498" spans="1:8" hidden="1" outlineLevel="2" x14ac:dyDescent="0.3">
      <c r="A498" s="18">
        <v>5</v>
      </c>
      <c r="B498" s="15" t="s">
        <v>400</v>
      </c>
      <c r="C498" s="15">
        <v>67165</v>
      </c>
      <c r="D498" s="16">
        <v>43434</v>
      </c>
      <c r="E498" s="17">
        <v>3620.83</v>
      </c>
      <c r="F498" s="17">
        <v>760.38</v>
      </c>
      <c r="G498" s="17">
        <v>2860.45</v>
      </c>
      <c r="H498" s="15" t="s">
        <v>218</v>
      </c>
    </row>
    <row r="499" spans="1:8" hidden="1" outlineLevel="2" x14ac:dyDescent="0.3">
      <c r="A499" s="18">
        <v>5</v>
      </c>
      <c r="B499" s="15" t="s">
        <v>406</v>
      </c>
      <c r="C499" s="15">
        <v>67171</v>
      </c>
      <c r="D499" s="16">
        <v>43434</v>
      </c>
      <c r="E499" s="17">
        <v>3808.33</v>
      </c>
      <c r="F499" s="17">
        <v>914</v>
      </c>
      <c r="G499" s="17">
        <v>2894.33</v>
      </c>
      <c r="H499" s="15" t="s">
        <v>218</v>
      </c>
    </row>
    <row r="500" spans="1:8" hidden="1" outlineLevel="2" x14ac:dyDescent="0.3">
      <c r="A500" s="18">
        <v>5</v>
      </c>
      <c r="B500" s="15" t="s">
        <v>217</v>
      </c>
      <c r="C500" s="15">
        <v>67179</v>
      </c>
      <c r="D500" s="16">
        <v>43465</v>
      </c>
      <c r="E500" s="17">
        <v>5683.33</v>
      </c>
      <c r="F500" s="17">
        <v>1307.17</v>
      </c>
      <c r="G500" s="17">
        <v>4376.16</v>
      </c>
      <c r="H500" s="15" t="s">
        <v>218</v>
      </c>
    </row>
    <row r="501" spans="1:8" hidden="1" outlineLevel="2" x14ac:dyDescent="0.3">
      <c r="A501" s="18">
        <v>5</v>
      </c>
      <c r="B501" s="15" t="s">
        <v>225</v>
      </c>
      <c r="C501" s="15">
        <v>67186</v>
      </c>
      <c r="D501" s="16">
        <v>43465</v>
      </c>
      <c r="E501" s="17">
        <v>4558.33</v>
      </c>
      <c r="F501" s="17">
        <v>1048.42</v>
      </c>
      <c r="G501" s="17">
        <v>3509.91</v>
      </c>
      <c r="H501" s="15" t="s">
        <v>218</v>
      </c>
    </row>
    <row r="502" spans="1:8" hidden="1" outlineLevel="2" x14ac:dyDescent="0.3">
      <c r="A502" s="18">
        <v>5</v>
      </c>
      <c r="B502" s="15" t="s">
        <v>227</v>
      </c>
      <c r="C502" s="15">
        <v>67188</v>
      </c>
      <c r="D502" s="16">
        <v>43465</v>
      </c>
      <c r="E502" s="17">
        <v>7183.33</v>
      </c>
      <c r="F502" s="17">
        <v>2011.33</v>
      </c>
      <c r="G502" s="17">
        <v>5172</v>
      </c>
      <c r="H502" s="15" t="s">
        <v>218</v>
      </c>
    </row>
    <row r="503" spans="1:8" hidden="1" outlineLevel="2" x14ac:dyDescent="0.3">
      <c r="A503" s="18">
        <v>5</v>
      </c>
      <c r="B503" s="15" t="s">
        <v>235</v>
      </c>
      <c r="C503" s="15">
        <v>67196</v>
      </c>
      <c r="D503" s="16">
        <v>43465</v>
      </c>
      <c r="E503" s="17">
        <v>6058.33</v>
      </c>
      <c r="F503" s="17">
        <v>1635.75</v>
      </c>
      <c r="G503" s="17">
        <v>4422.58</v>
      </c>
      <c r="H503" s="15" t="s">
        <v>218</v>
      </c>
    </row>
    <row r="504" spans="1:8" hidden="1" outlineLevel="2" x14ac:dyDescent="0.3">
      <c r="A504" s="18">
        <v>5</v>
      </c>
      <c r="B504" s="15" t="s">
        <v>239</v>
      </c>
      <c r="C504" s="15">
        <v>67200</v>
      </c>
      <c r="D504" s="16">
        <v>43465</v>
      </c>
      <c r="E504" s="17">
        <v>6245.83</v>
      </c>
      <c r="F504" s="17">
        <v>1748.83</v>
      </c>
      <c r="G504" s="17">
        <v>4497</v>
      </c>
      <c r="H504" s="15" t="s">
        <v>218</v>
      </c>
    </row>
    <row r="505" spans="1:8" hidden="1" outlineLevel="2" x14ac:dyDescent="0.3">
      <c r="A505" s="18">
        <v>5</v>
      </c>
      <c r="B505" s="15" t="s">
        <v>244</v>
      </c>
      <c r="C505" s="15">
        <v>67205</v>
      </c>
      <c r="D505" s="16">
        <v>43465</v>
      </c>
      <c r="E505" s="17">
        <v>5870.83</v>
      </c>
      <c r="F505" s="17">
        <v>1467.71</v>
      </c>
      <c r="G505" s="17">
        <v>4403.12</v>
      </c>
      <c r="H505" s="15" t="s">
        <v>218</v>
      </c>
    </row>
    <row r="506" spans="1:8" hidden="1" outlineLevel="2" x14ac:dyDescent="0.3">
      <c r="A506" s="18">
        <v>5</v>
      </c>
      <c r="B506" s="15" t="s">
        <v>245</v>
      </c>
      <c r="C506" s="15">
        <v>67206</v>
      </c>
      <c r="D506" s="16">
        <v>43465</v>
      </c>
      <c r="E506" s="17">
        <v>6995.83</v>
      </c>
      <c r="F506" s="17">
        <v>2238.67</v>
      </c>
      <c r="G506" s="17">
        <v>4757.16</v>
      </c>
      <c r="H506" s="15" t="s">
        <v>218</v>
      </c>
    </row>
    <row r="507" spans="1:8" hidden="1" outlineLevel="2" x14ac:dyDescent="0.3">
      <c r="A507" s="18">
        <v>5</v>
      </c>
      <c r="B507" s="15" t="s">
        <v>248</v>
      </c>
      <c r="C507" s="15">
        <v>67209</v>
      </c>
      <c r="D507" s="16">
        <v>43465</v>
      </c>
      <c r="E507" s="17">
        <v>4370.83</v>
      </c>
      <c r="F507" s="17">
        <v>1049</v>
      </c>
      <c r="G507" s="17">
        <v>3321.83</v>
      </c>
      <c r="H507" s="15" t="s">
        <v>218</v>
      </c>
    </row>
    <row r="508" spans="1:8" hidden="1" outlineLevel="2" x14ac:dyDescent="0.3">
      <c r="A508" s="18">
        <v>5</v>
      </c>
      <c r="B508" s="15" t="s">
        <v>255</v>
      </c>
      <c r="C508" s="15">
        <v>67216</v>
      </c>
      <c r="D508" s="16">
        <v>43465</v>
      </c>
      <c r="E508" s="17">
        <v>6245.83</v>
      </c>
      <c r="F508" s="17">
        <v>1936.21</v>
      </c>
      <c r="G508" s="17">
        <v>4309.62</v>
      </c>
      <c r="H508" s="15" t="s">
        <v>218</v>
      </c>
    </row>
    <row r="509" spans="1:8" hidden="1" outlineLevel="2" x14ac:dyDescent="0.3">
      <c r="A509" s="18">
        <v>5</v>
      </c>
      <c r="B509" s="15" t="s">
        <v>261</v>
      </c>
      <c r="C509" s="15">
        <v>67223</v>
      </c>
      <c r="D509" s="16">
        <v>43465</v>
      </c>
      <c r="E509" s="17">
        <v>6808.33</v>
      </c>
      <c r="F509" s="17">
        <v>1906.33</v>
      </c>
      <c r="G509" s="17">
        <v>4902</v>
      </c>
      <c r="H509" s="15" t="s">
        <v>218</v>
      </c>
    </row>
    <row r="510" spans="1:8" hidden="1" outlineLevel="2" x14ac:dyDescent="0.3">
      <c r="A510" s="18">
        <v>5</v>
      </c>
      <c r="B510" s="15" t="s">
        <v>279</v>
      </c>
      <c r="C510" s="15">
        <v>67243</v>
      </c>
      <c r="D510" s="16">
        <v>43465</v>
      </c>
      <c r="E510" s="17">
        <v>7183.33</v>
      </c>
      <c r="F510" s="17">
        <v>2298.67</v>
      </c>
      <c r="G510" s="17">
        <v>4884.66</v>
      </c>
      <c r="H510" s="15" t="s">
        <v>218</v>
      </c>
    </row>
    <row r="511" spans="1:8" hidden="1" outlineLevel="2" x14ac:dyDescent="0.3">
      <c r="A511" s="18">
        <v>5</v>
      </c>
      <c r="B511" s="15" t="s">
        <v>286</v>
      </c>
      <c r="C511" s="15">
        <v>67251</v>
      </c>
      <c r="D511" s="16">
        <v>43465</v>
      </c>
      <c r="E511" s="17">
        <v>3995.83</v>
      </c>
      <c r="F511" s="17">
        <v>759.21</v>
      </c>
      <c r="G511" s="17">
        <v>3236.62</v>
      </c>
      <c r="H511" s="15" t="s">
        <v>218</v>
      </c>
    </row>
    <row r="512" spans="1:8" hidden="1" outlineLevel="2" x14ac:dyDescent="0.3">
      <c r="A512" s="18">
        <v>5</v>
      </c>
      <c r="B512" s="15" t="s">
        <v>296</v>
      </c>
      <c r="C512" s="15">
        <v>67261</v>
      </c>
      <c r="D512" s="16">
        <v>43465</v>
      </c>
      <c r="E512" s="17">
        <v>5495.83</v>
      </c>
      <c r="F512" s="17">
        <v>1538.83</v>
      </c>
      <c r="G512" s="17">
        <v>3957</v>
      </c>
      <c r="H512" s="15" t="s">
        <v>218</v>
      </c>
    </row>
    <row r="513" spans="1:8" hidden="1" outlineLevel="2" x14ac:dyDescent="0.3">
      <c r="A513" s="18">
        <v>5</v>
      </c>
      <c r="B513" s="15" t="s">
        <v>300</v>
      </c>
      <c r="C513" s="15">
        <v>67265</v>
      </c>
      <c r="D513" s="16">
        <v>43465</v>
      </c>
      <c r="E513" s="17">
        <v>4933.33</v>
      </c>
      <c r="F513" s="17">
        <v>1430.67</v>
      </c>
      <c r="G513" s="17">
        <v>3502.66</v>
      </c>
      <c r="H513" s="15" t="s">
        <v>218</v>
      </c>
    </row>
    <row r="514" spans="1:8" hidden="1" outlineLevel="2" x14ac:dyDescent="0.3">
      <c r="A514" s="18">
        <v>5</v>
      </c>
      <c r="B514" s="15" t="s">
        <v>301</v>
      </c>
      <c r="C514" s="15">
        <v>67266</v>
      </c>
      <c r="D514" s="16">
        <v>43465</v>
      </c>
      <c r="E514" s="17">
        <v>6995.83</v>
      </c>
      <c r="F514" s="17">
        <v>2238.67</v>
      </c>
      <c r="G514" s="17">
        <v>4757.16</v>
      </c>
      <c r="H514" s="15" t="s">
        <v>218</v>
      </c>
    </row>
    <row r="515" spans="1:8" hidden="1" outlineLevel="2" x14ac:dyDescent="0.3">
      <c r="A515" s="18">
        <v>5</v>
      </c>
      <c r="B515" s="15" t="s">
        <v>309</v>
      </c>
      <c r="C515" s="15">
        <v>67274</v>
      </c>
      <c r="D515" s="16">
        <v>43465</v>
      </c>
      <c r="E515" s="17">
        <v>5120.83</v>
      </c>
      <c r="F515" s="17">
        <v>1177.79</v>
      </c>
      <c r="G515" s="17">
        <v>3943.04</v>
      </c>
      <c r="H515" s="15" t="s">
        <v>218</v>
      </c>
    </row>
    <row r="516" spans="1:8" hidden="1" outlineLevel="2" x14ac:dyDescent="0.3">
      <c r="A516" s="18">
        <v>5</v>
      </c>
      <c r="B516" s="15" t="s">
        <v>324</v>
      </c>
      <c r="C516" s="15">
        <v>67289</v>
      </c>
      <c r="D516" s="16">
        <v>43465</v>
      </c>
      <c r="E516" s="17">
        <v>6245.83</v>
      </c>
      <c r="F516" s="17">
        <v>1748.83</v>
      </c>
      <c r="G516" s="17">
        <v>4497</v>
      </c>
      <c r="H516" s="15" t="s">
        <v>218</v>
      </c>
    </row>
    <row r="517" spans="1:8" hidden="1" outlineLevel="2" x14ac:dyDescent="0.3">
      <c r="A517" s="18">
        <v>5</v>
      </c>
      <c r="B517" s="15" t="s">
        <v>329</v>
      </c>
      <c r="C517" s="15">
        <v>67294</v>
      </c>
      <c r="D517" s="16">
        <v>43465</v>
      </c>
      <c r="E517" s="17">
        <v>3808.33</v>
      </c>
      <c r="F517" s="17">
        <v>723.58</v>
      </c>
      <c r="G517" s="17">
        <v>3084.75</v>
      </c>
      <c r="H517" s="15" t="s">
        <v>218</v>
      </c>
    </row>
    <row r="518" spans="1:8" hidden="1" outlineLevel="2" x14ac:dyDescent="0.3">
      <c r="A518" s="18">
        <v>5</v>
      </c>
      <c r="B518" s="15" t="s">
        <v>330</v>
      </c>
      <c r="C518" s="15">
        <v>67295</v>
      </c>
      <c r="D518" s="16">
        <v>43465</v>
      </c>
      <c r="E518" s="17">
        <v>4933.33</v>
      </c>
      <c r="F518" s="17">
        <v>1184</v>
      </c>
      <c r="G518" s="17">
        <v>3749.33</v>
      </c>
      <c r="H518" s="15" t="s">
        <v>218</v>
      </c>
    </row>
    <row r="519" spans="1:8" hidden="1" outlineLevel="2" x14ac:dyDescent="0.3">
      <c r="A519" s="18">
        <v>5</v>
      </c>
      <c r="B519" s="15" t="s">
        <v>337</v>
      </c>
      <c r="C519" s="15">
        <v>67302</v>
      </c>
      <c r="D519" s="16">
        <v>43465</v>
      </c>
      <c r="E519" s="17">
        <v>5870.83</v>
      </c>
      <c r="F519" s="17">
        <v>1761.25</v>
      </c>
      <c r="G519" s="17">
        <v>4109.58</v>
      </c>
      <c r="H519" s="15" t="s">
        <v>218</v>
      </c>
    </row>
    <row r="520" spans="1:8" hidden="1" outlineLevel="2" x14ac:dyDescent="0.3">
      <c r="A520" s="18">
        <v>5</v>
      </c>
      <c r="B520" s="15" t="s">
        <v>339</v>
      </c>
      <c r="C520" s="15">
        <v>67304</v>
      </c>
      <c r="D520" s="16">
        <v>43465</v>
      </c>
      <c r="E520" s="17">
        <v>6808.33</v>
      </c>
      <c r="F520" s="17">
        <v>2110.58</v>
      </c>
      <c r="G520" s="17">
        <v>4697.75</v>
      </c>
      <c r="H520" s="15" t="s">
        <v>218</v>
      </c>
    </row>
    <row r="521" spans="1:8" hidden="1" outlineLevel="2" x14ac:dyDescent="0.3">
      <c r="A521" s="18">
        <v>5</v>
      </c>
      <c r="B521" s="15" t="s">
        <v>356</v>
      </c>
      <c r="C521" s="15">
        <v>67321</v>
      </c>
      <c r="D521" s="16">
        <v>43465</v>
      </c>
      <c r="E521" s="17">
        <v>3620.83</v>
      </c>
      <c r="F521" s="17">
        <v>615.54</v>
      </c>
      <c r="G521" s="17">
        <v>3005.29</v>
      </c>
      <c r="H521" s="15" t="s">
        <v>218</v>
      </c>
    </row>
    <row r="522" spans="1:8" hidden="1" outlineLevel="2" x14ac:dyDescent="0.3">
      <c r="A522" s="18">
        <v>5</v>
      </c>
      <c r="B522" s="15" t="s">
        <v>365</v>
      </c>
      <c r="C522" s="15">
        <v>67330</v>
      </c>
      <c r="D522" s="16">
        <v>43465</v>
      </c>
      <c r="E522" s="17">
        <v>4745.83</v>
      </c>
      <c r="F522" s="17">
        <v>1186.46</v>
      </c>
      <c r="G522" s="17">
        <v>3559.37</v>
      </c>
      <c r="H522" s="15" t="s">
        <v>218</v>
      </c>
    </row>
    <row r="523" spans="1:8" hidden="1" outlineLevel="2" x14ac:dyDescent="0.3">
      <c r="A523" s="18">
        <v>5</v>
      </c>
      <c r="B523" s="15" t="s">
        <v>369</v>
      </c>
      <c r="C523" s="15">
        <v>67334</v>
      </c>
      <c r="D523" s="16">
        <v>43465</v>
      </c>
      <c r="E523" s="17">
        <v>5308.33</v>
      </c>
      <c r="F523" s="17">
        <v>1486.33</v>
      </c>
      <c r="G523" s="17">
        <v>3822</v>
      </c>
      <c r="H523" s="15" t="s">
        <v>218</v>
      </c>
    </row>
    <row r="524" spans="1:8" hidden="1" outlineLevel="2" x14ac:dyDescent="0.3">
      <c r="A524" s="18">
        <v>5</v>
      </c>
      <c r="B524" s="15" t="s">
        <v>375</v>
      </c>
      <c r="C524" s="15">
        <v>67340</v>
      </c>
      <c r="D524" s="16">
        <v>43465</v>
      </c>
      <c r="E524" s="17">
        <v>4183.33</v>
      </c>
      <c r="F524" s="17">
        <v>1171.33</v>
      </c>
      <c r="G524" s="17">
        <v>3012</v>
      </c>
      <c r="H524" s="15" t="s">
        <v>218</v>
      </c>
    </row>
    <row r="525" spans="1:8" hidden="1" outlineLevel="2" x14ac:dyDescent="0.3">
      <c r="A525" s="18">
        <v>5</v>
      </c>
      <c r="B525" s="15" t="s">
        <v>376</v>
      </c>
      <c r="C525" s="15">
        <v>67341</v>
      </c>
      <c r="D525" s="16">
        <v>43465</v>
      </c>
      <c r="E525" s="17">
        <v>3433.33</v>
      </c>
      <c r="F525" s="17">
        <v>721</v>
      </c>
      <c r="G525" s="17">
        <v>2712.33</v>
      </c>
      <c r="H525" s="15" t="s">
        <v>218</v>
      </c>
    </row>
    <row r="526" spans="1:8" hidden="1" outlineLevel="2" x14ac:dyDescent="0.3">
      <c r="A526" s="18">
        <v>5</v>
      </c>
      <c r="B526" s="15" t="s">
        <v>377</v>
      </c>
      <c r="C526" s="15">
        <v>67342</v>
      </c>
      <c r="D526" s="16">
        <v>43465</v>
      </c>
      <c r="E526" s="17">
        <v>6245.83</v>
      </c>
      <c r="F526" s="17">
        <v>1936.21</v>
      </c>
      <c r="G526" s="17">
        <v>4309.62</v>
      </c>
      <c r="H526" s="15" t="s">
        <v>218</v>
      </c>
    </row>
    <row r="527" spans="1:8" hidden="1" outlineLevel="2" x14ac:dyDescent="0.3">
      <c r="A527" s="18">
        <v>5</v>
      </c>
      <c r="B527" s="15" t="s">
        <v>391</v>
      </c>
      <c r="C527" s="15">
        <v>67356</v>
      </c>
      <c r="D527" s="16">
        <v>43465</v>
      </c>
      <c r="E527" s="17">
        <v>5120.83</v>
      </c>
      <c r="F527" s="17">
        <v>1331.42</v>
      </c>
      <c r="G527" s="17">
        <v>3789.41</v>
      </c>
      <c r="H527" s="15" t="s">
        <v>218</v>
      </c>
    </row>
    <row r="528" spans="1:8" hidden="1" outlineLevel="2" x14ac:dyDescent="0.3">
      <c r="A528" s="18">
        <v>5</v>
      </c>
      <c r="B528" s="15" t="s">
        <v>394</v>
      </c>
      <c r="C528" s="15">
        <v>67359</v>
      </c>
      <c r="D528" s="16">
        <v>43465</v>
      </c>
      <c r="E528" s="17">
        <v>4183.33</v>
      </c>
      <c r="F528" s="17">
        <v>1045.83</v>
      </c>
      <c r="G528" s="17">
        <v>3137.5</v>
      </c>
      <c r="H528" s="15" t="s">
        <v>218</v>
      </c>
    </row>
    <row r="529" spans="1:8" hidden="1" outlineLevel="2" x14ac:dyDescent="0.3">
      <c r="A529" s="18">
        <v>5</v>
      </c>
      <c r="B529" s="15" t="s">
        <v>400</v>
      </c>
      <c r="C529" s="15">
        <v>67365</v>
      </c>
      <c r="D529" s="16">
        <v>43465</v>
      </c>
      <c r="E529" s="17">
        <v>3620.83</v>
      </c>
      <c r="F529" s="17">
        <v>760.38</v>
      </c>
      <c r="G529" s="17">
        <v>2860.45</v>
      </c>
      <c r="H529" s="15" t="s">
        <v>218</v>
      </c>
    </row>
    <row r="530" spans="1:8" hidden="1" outlineLevel="2" x14ac:dyDescent="0.3">
      <c r="A530" s="18">
        <v>5</v>
      </c>
      <c r="B530" s="15" t="s">
        <v>406</v>
      </c>
      <c r="C530" s="15">
        <v>67371</v>
      </c>
      <c r="D530" s="16">
        <v>43465</v>
      </c>
      <c r="E530" s="17">
        <v>3808.33</v>
      </c>
      <c r="F530" s="17">
        <v>914</v>
      </c>
      <c r="G530" s="17">
        <v>2894.33</v>
      </c>
      <c r="H530" s="15" t="s">
        <v>218</v>
      </c>
    </row>
    <row r="531" spans="1:8" hidden="1" outlineLevel="2" x14ac:dyDescent="0.3">
      <c r="A531" s="18">
        <v>5</v>
      </c>
      <c r="B531" s="15" t="s">
        <v>217</v>
      </c>
      <c r="C531" s="15">
        <v>67379</v>
      </c>
      <c r="D531" s="16">
        <v>43465</v>
      </c>
      <c r="E531" s="17">
        <v>10230</v>
      </c>
      <c r="F531" s="17">
        <v>2352.9</v>
      </c>
      <c r="G531" s="17">
        <v>7877.1</v>
      </c>
      <c r="H531" s="15" t="s">
        <v>418</v>
      </c>
    </row>
    <row r="532" spans="1:8" hidden="1" outlineLevel="2" x14ac:dyDescent="0.3">
      <c r="A532" s="18">
        <v>5</v>
      </c>
      <c r="B532" s="15" t="s">
        <v>225</v>
      </c>
      <c r="C532" s="15">
        <v>67383</v>
      </c>
      <c r="D532" s="16">
        <v>43465</v>
      </c>
      <c r="E532" s="17">
        <v>8205</v>
      </c>
      <c r="F532" s="17">
        <v>1887.15</v>
      </c>
      <c r="G532" s="17">
        <v>6317.85</v>
      </c>
      <c r="H532" s="15" t="s">
        <v>418</v>
      </c>
    </row>
    <row r="533" spans="1:8" hidden="1" outlineLevel="2" x14ac:dyDescent="0.3">
      <c r="A533" s="18">
        <v>5</v>
      </c>
      <c r="B533" s="15" t="s">
        <v>227</v>
      </c>
      <c r="C533" s="15">
        <v>67385</v>
      </c>
      <c r="D533" s="16">
        <v>43465</v>
      </c>
      <c r="E533" s="17">
        <v>17240</v>
      </c>
      <c r="F533" s="17">
        <v>4827.2</v>
      </c>
      <c r="G533" s="17">
        <v>12412.8</v>
      </c>
      <c r="H533" s="15" t="s">
        <v>418</v>
      </c>
    </row>
    <row r="534" spans="1:8" hidden="1" outlineLevel="2" x14ac:dyDescent="0.3">
      <c r="A534" s="18">
        <v>5</v>
      </c>
      <c r="B534" s="15" t="s">
        <v>235</v>
      </c>
      <c r="C534" s="15">
        <v>67392</v>
      </c>
      <c r="D534" s="16">
        <v>43465</v>
      </c>
      <c r="E534" s="17">
        <v>14540</v>
      </c>
      <c r="F534" s="17">
        <v>3925.8</v>
      </c>
      <c r="G534" s="17">
        <v>10614.2</v>
      </c>
      <c r="H534" s="15" t="s">
        <v>418</v>
      </c>
    </row>
    <row r="535" spans="1:8" hidden="1" outlineLevel="2" x14ac:dyDescent="0.3">
      <c r="A535" s="18">
        <v>5</v>
      </c>
      <c r="B535" s="15" t="s">
        <v>239</v>
      </c>
      <c r="C535" s="15">
        <v>67395</v>
      </c>
      <c r="D535" s="16">
        <v>43465</v>
      </c>
      <c r="E535" s="17">
        <v>14990</v>
      </c>
      <c r="F535" s="17">
        <v>4197.2</v>
      </c>
      <c r="G535" s="17">
        <v>10792.8</v>
      </c>
      <c r="H535" s="15" t="s">
        <v>418</v>
      </c>
    </row>
    <row r="536" spans="1:8" hidden="1" outlineLevel="2" x14ac:dyDescent="0.3">
      <c r="A536" s="18">
        <v>5</v>
      </c>
      <c r="B536" s="15" t="s">
        <v>244</v>
      </c>
      <c r="C536" s="15">
        <v>67400</v>
      </c>
      <c r="D536" s="16">
        <v>43465</v>
      </c>
      <c r="E536" s="17">
        <v>14090</v>
      </c>
      <c r="F536" s="17">
        <v>3522.5</v>
      </c>
      <c r="G536" s="17">
        <v>10567.5</v>
      </c>
      <c r="H536" s="15" t="s">
        <v>418</v>
      </c>
    </row>
    <row r="537" spans="1:8" hidden="1" outlineLevel="2" x14ac:dyDescent="0.3">
      <c r="A537" s="18">
        <v>5</v>
      </c>
      <c r="B537" s="15" t="s">
        <v>245</v>
      </c>
      <c r="C537" s="15">
        <v>67401</v>
      </c>
      <c r="D537" s="16">
        <v>43465</v>
      </c>
      <c r="E537" s="17">
        <v>16790</v>
      </c>
      <c r="F537" s="17">
        <v>5372.8</v>
      </c>
      <c r="G537" s="17">
        <v>11417.2</v>
      </c>
      <c r="H537" s="15" t="s">
        <v>418</v>
      </c>
    </row>
    <row r="538" spans="1:8" hidden="1" outlineLevel="2" x14ac:dyDescent="0.3">
      <c r="A538" s="18">
        <v>5</v>
      </c>
      <c r="B538" s="15" t="s">
        <v>248</v>
      </c>
      <c r="C538" s="15">
        <v>67402</v>
      </c>
      <c r="D538" s="16">
        <v>43465</v>
      </c>
      <c r="E538" s="17">
        <v>7867.5</v>
      </c>
      <c r="F538" s="17">
        <v>1888.2</v>
      </c>
      <c r="G538" s="17">
        <v>5979.3</v>
      </c>
      <c r="H538" s="15" t="s">
        <v>418</v>
      </c>
    </row>
    <row r="539" spans="1:8" hidden="1" outlineLevel="2" x14ac:dyDescent="0.3">
      <c r="A539" s="18">
        <v>5</v>
      </c>
      <c r="B539" s="15" t="s">
        <v>255</v>
      </c>
      <c r="C539" s="15">
        <v>67408</v>
      </c>
      <c r="D539" s="16">
        <v>43465</v>
      </c>
      <c r="E539" s="17">
        <v>14990</v>
      </c>
      <c r="F539" s="17">
        <v>4646.8999999999996</v>
      </c>
      <c r="G539" s="17">
        <v>10343.1</v>
      </c>
      <c r="H539" s="15" t="s">
        <v>418</v>
      </c>
    </row>
    <row r="540" spans="1:8" hidden="1" outlineLevel="2" x14ac:dyDescent="0.3">
      <c r="A540" s="18">
        <v>5</v>
      </c>
      <c r="B540" s="15" t="s">
        <v>261</v>
      </c>
      <c r="C540" s="15">
        <v>67413</v>
      </c>
      <c r="D540" s="16">
        <v>43465</v>
      </c>
      <c r="E540" s="17">
        <v>16340</v>
      </c>
      <c r="F540" s="17">
        <v>4575.2</v>
      </c>
      <c r="G540" s="17">
        <v>11764.8</v>
      </c>
      <c r="H540" s="15" t="s">
        <v>418</v>
      </c>
    </row>
    <row r="541" spans="1:8" hidden="1" outlineLevel="2" x14ac:dyDescent="0.3">
      <c r="A541" s="18">
        <v>5</v>
      </c>
      <c r="B541" s="15" t="s">
        <v>279</v>
      </c>
      <c r="C541" s="15">
        <v>67427</v>
      </c>
      <c r="D541" s="16">
        <v>43465</v>
      </c>
      <c r="E541" s="17">
        <v>17240</v>
      </c>
      <c r="F541" s="17">
        <v>5516.8</v>
      </c>
      <c r="G541" s="17">
        <v>11723.2</v>
      </c>
      <c r="H541" s="15" t="s">
        <v>418</v>
      </c>
    </row>
    <row r="542" spans="1:8" hidden="1" outlineLevel="2" x14ac:dyDescent="0.3">
      <c r="A542" s="18">
        <v>5</v>
      </c>
      <c r="B542" s="15" t="s">
        <v>286</v>
      </c>
      <c r="C542" s="15">
        <v>67432</v>
      </c>
      <c r="D542" s="16">
        <v>43465</v>
      </c>
      <c r="E542" s="17">
        <v>4795</v>
      </c>
      <c r="F542" s="17">
        <v>911.05</v>
      </c>
      <c r="G542" s="17">
        <v>3883.95</v>
      </c>
      <c r="H542" s="15" t="s">
        <v>418</v>
      </c>
    </row>
    <row r="543" spans="1:8" hidden="1" outlineLevel="2" x14ac:dyDescent="0.3">
      <c r="A543" s="18">
        <v>5</v>
      </c>
      <c r="B543" s="15" t="s">
        <v>296</v>
      </c>
      <c r="C543" s="15">
        <v>67440</v>
      </c>
      <c r="D543" s="16">
        <v>43465</v>
      </c>
      <c r="E543" s="17">
        <v>9892.5</v>
      </c>
      <c r="F543" s="17">
        <v>2769.9</v>
      </c>
      <c r="G543" s="17">
        <v>7122.6</v>
      </c>
      <c r="H543" s="15" t="s">
        <v>418</v>
      </c>
    </row>
    <row r="544" spans="1:8" hidden="1" outlineLevel="2" x14ac:dyDescent="0.3">
      <c r="A544" s="18">
        <v>5</v>
      </c>
      <c r="B544" s="15" t="s">
        <v>300</v>
      </c>
      <c r="C544" s="15">
        <v>67444</v>
      </c>
      <c r="D544" s="16">
        <v>43465</v>
      </c>
      <c r="E544" s="17">
        <v>8880</v>
      </c>
      <c r="F544" s="17">
        <v>2575.1999999999998</v>
      </c>
      <c r="G544" s="17">
        <v>6304.8</v>
      </c>
      <c r="H544" s="15" t="s">
        <v>418</v>
      </c>
    </row>
    <row r="545" spans="1:8" hidden="1" outlineLevel="2" x14ac:dyDescent="0.3">
      <c r="A545" s="18">
        <v>5</v>
      </c>
      <c r="B545" s="15" t="s">
        <v>301</v>
      </c>
      <c r="C545" s="15">
        <v>67445</v>
      </c>
      <c r="D545" s="16">
        <v>43465</v>
      </c>
      <c r="E545" s="17">
        <v>16790</v>
      </c>
      <c r="F545" s="17">
        <v>5372.8</v>
      </c>
      <c r="G545" s="17">
        <v>11417.2</v>
      </c>
      <c r="H545" s="15" t="s">
        <v>418</v>
      </c>
    </row>
    <row r="546" spans="1:8" hidden="1" outlineLevel="2" x14ac:dyDescent="0.3">
      <c r="A546" s="18">
        <v>5</v>
      </c>
      <c r="B546" s="15" t="s">
        <v>309</v>
      </c>
      <c r="C546" s="15">
        <v>67449</v>
      </c>
      <c r="D546" s="16">
        <v>43465</v>
      </c>
      <c r="E546" s="17">
        <v>9217.5</v>
      </c>
      <c r="F546" s="17">
        <v>2120.0300000000002</v>
      </c>
      <c r="G546" s="17">
        <v>7097.4699999999993</v>
      </c>
      <c r="H546" s="15" t="s">
        <v>418</v>
      </c>
    </row>
    <row r="547" spans="1:8" hidden="1" outlineLevel="2" x14ac:dyDescent="0.3">
      <c r="A547" s="18">
        <v>5</v>
      </c>
      <c r="B547" s="15" t="s">
        <v>324</v>
      </c>
      <c r="C547" s="15">
        <v>67461</v>
      </c>
      <c r="D547" s="16">
        <v>43465</v>
      </c>
      <c r="E547" s="17">
        <v>14990</v>
      </c>
      <c r="F547" s="17">
        <v>4197.2</v>
      </c>
      <c r="G547" s="17">
        <v>10792.8</v>
      </c>
      <c r="H547" s="15" t="s">
        <v>418</v>
      </c>
    </row>
    <row r="548" spans="1:8" hidden="1" outlineLevel="2" x14ac:dyDescent="0.3">
      <c r="A548" s="18">
        <v>5</v>
      </c>
      <c r="B548" s="15" t="s">
        <v>329</v>
      </c>
      <c r="C548" s="15">
        <v>67466</v>
      </c>
      <c r="D548" s="16">
        <v>43465</v>
      </c>
      <c r="E548" s="17">
        <v>4570</v>
      </c>
      <c r="F548" s="17">
        <v>868.3</v>
      </c>
      <c r="G548" s="17">
        <v>3701.7</v>
      </c>
      <c r="H548" s="15" t="s">
        <v>418</v>
      </c>
    </row>
    <row r="549" spans="1:8" hidden="1" outlineLevel="2" x14ac:dyDescent="0.3">
      <c r="A549" s="18">
        <v>5</v>
      </c>
      <c r="B549" s="15" t="s">
        <v>330</v>
      </c>
      <c r="C549" s="15">
        <v>67467</v>
      </c>
      <c r="D549" s="16">
        <v>43465</v>
      </c>
      <c r="E549" s="17">
        <v>8880</v>
      </c>
      <c r="F549" s="17">
        <v>2131.1999999999998</v>
      </c>
      <c r="G549" s="17">
        <v>6748.8</v>
      </c>
      <c r="H549" s="15" t="s">
        <v>418</v>
      </c>
    </row>
    <row r="550" spans="1:8" hidden="1" outlineLevel="2" x14ac:dyDescent="0.3">
      <c r="A550" s="18">
        <v>5</v>
      </c>
      <c r="B550" s="15" t="s">
        <v>337</v>
      </c>
      <c r="C550" s="15">
        <v>67474</v>
      </c>
      <c r="D550" s="16">
        <v>43465</v>
      </c>
      <c r="E550" s="17">
        <v>14090</v>
      </c>
      <c r="F550" s="17">
        <v>4227</v>
      </c>
      <c r="G550" s="17">
        <v>9863</v>
      </c>
      <c r="H550" s="15" t="s">
        <v>418</v>
      </c>
    </row>
    <row r="551" spans="1:8" hidden="1" outlineLevel="2" x14ac:dyDescent="0.3">
      <c r="A551" s="18">
        <v>5</v>
      </c>
      <c r="B551" s="15" t="s">
        <v>339</v>
      </c>
      <c r="C551" s="15">
        <v>67475</v>
      </c>
      <c r="D551" s="16">
        <v>43465</v>
      </c>
      <c r="E551" s="17">
        <v>16340</v>
      </c>
      <c r="F551" s="17">
        <v>5065.3999999999996</v>
      </c>
      <c r="G551" s="17">
        <v>11274.6</v>
      </c>
      <c r="H551" s="15" t="s">
        <v>418</v>
      </c>
    </row>
    <row r="552" spans="1:8" hidden="1" outlineLevel="2" x14ac:dyDescent="0.3">
      <c r="A552" s="18">
        <v>5</v>
      </c>
      <c r="B552" s="15" t="s">
        <v>356</v>
      </c>
      <c r="C552" s="15">
        <v>67488</v>
      </c>
      <c r="D552" s="16">
        <v>43465</v>
      </c>
      <c r="E552" s="17">
        <v>4345</v>
      </c>
      <c r="F552" s="17">
        <v>738.65</v>
      </c>
      <c r="G552" s="17">
        <v>3606.35</v>
      </c>
      <c r="H552" s="15" t="s">
        <v>418</v>
      </c>
    </row>
    <row r="553" spans="1:8" hidden="1" outlineLevel="2" x14ac:dyDescent="0.3">
      <c r="A553" s="18">
        <v>5</v>
      </c>
      <c r="B553" s="15" t="s">
        <v>365</v>
      </c>
      <c r="C553" s="15">
        <v>67497</v>
      </c>
      <c r="D553" s="16">
        <v>43465</v>
      </c>
      <c r="E553" s="17">
        <v>8542.5</v>
      </c>
      <c r="F553" s="17">
        <v>2135.63</v>
      </c>
      <c r="G553" s="17">
        <v>6406.87</v>
      </c>
      <c r="H553" s="15" t="s">
        <v>418</v>
      </c>
    </row>
    <row r="554" spans="1:8" hidden="1" outlineLevel="2" x14ac:dyDescent="0.3">
      <c r="A554" s="18">
        <v>5</v>
      </c>
      <c r="B554" s="15" t="s">
        <v>369</v>
      </c>
      <c r="C554" s="15">
        <v>67501</v>
      </c>
      <c r="D554" s="16">
        <v>43465</v>
      </c>
      <c r="E554" s="17">
        <v>9555</v>
      </c>
      <c r="F554" s="17">
        <v>2675.4</v>
      </c>
      <c r="G554" s="17">
        <v>6879.6</v>
      </c>
      <c r="H554" s="15" t="s">
        <v>418</v>
      </c>
    </row>
    <row r="555" spans="1:8" hidden="1" outlineLevel="2" x14ac:dyDescent="0.3">
      <c r="A555" s="18">
        <v>5</v>
      </c>
      <c r="B555" s="15" t="s">
        <v>375</v>
      </c>
      <c r="C555" s="15">
        <v>67504</v>
      </c>
      <c r="D555" s="16">
        <v>43465</v>
      </c>
      <c r="E555" s="17">
        <v>7530</v>
      </c>
      <c r="F555" s="17">
        <v>2108.4</v>
      </c>
      <c r="G555" s="17">
        <v>5421.6</v>
      </c>
      <c r="H555" s="15" t="s">
        <v>418</v>
      </c>
    </row>
    <row r="556" spans="1:8" hidden="1" outlineLevel="2" x14ac:dyDescent="0.3">
      <c r="A556" s="18">
        <v>5</v>
      </c>
      <c r="B556" s="15" t="s">
        <v>376</v>
      </c>
      <c r="C556" s="15">
        <v>67505</v>
      </c>
      <c r="D556" s="16">
        <v>43465</v>
      </c>
      <c r="E556" s="17">
        <v>4120</v>
      </c>
      <c r="F556" s="17">
        <v>865.2</v>
      </c>
      <c r="G556" s="17">
        <v>3254.8</v>
      </c>
      <c r="H556" s="15" t="s">
        <v>418</v>
      </c>
    </row>
    <row r="557" spans="1:8" hidden="1" outlineLevel="2" x14ac:dyDescent="0.3">
      <c r="A557" s="18">
        <v>5</v>
      </c>
      <c r="B557" s="15" t="s">
        <v>377</v>
      </c>
      <c r="C557" s="15">
        <v>67506</v>
      </c>
      <c r="D557" s="16">
        <v>43465</v>
      </c>
      <c r="E557" s="17">
        <v>14990</v>
      </c>
      <c r="F557" s="17">
        <v>4646.8999999999996</v>
      </c>
      <c r="G557" s="17">
        <v>10343.1</v>
      </c>
      <c r="H557" s="15" t="s">
        <v>418</v>
      </c>
    </row>
    <row r="558" spans="1:8" hidden="1" outlineLevel="2" x14ac:dyDescent="0.3">
      <c r="A558" s="18">
        <v>5</v>
      </c>
      <c r="B558" s="15" t="s">
        <v>391</v>
      </c>
      <c r="C558" s="15">
        <v>67518</v>
      </c>
      <c r="D558" s="16">
        <v>43465</v>
      </c>
      <c r="E558" s="17">
        <v>9217.5</v>
      </c>
      <c r="F558" s="17">
        <v>2396.5500000000002</v>
      </c>
      <c r="G558" s="17">
        <v>6820.95</v>
      </c>
      <c r="H558" s="15" t="s">
        <v>418</v>
      </c>
    </row>
    <row r="559" spans="1:8" hidden="1" outlineLevel="2" x14ac:dyDescent="0.3">
      <c r="A559" s="18">
        <v>5</v>
      </c>
      <c r="B559" s="15" t="s">
        <v>394</v>
      </c>
      <c r="C559" s="15">
        <v>67521</v>
      </c>
      <c r="D559" s="16">
        <v>43465</v>
      </c>
      <c r="E559" s="17">
        <v>7530</v>
      </c>
      <c r="F559" s="17">
        <v>1882.5</v>
      </c>
      <c r="G559" s="17">
        <v>5647.5</v>
      </c>
      <c r="H559" s="15" t="s">
        <v>418</v>
      </c>
    </row>
    <row r="560" spans="1:8" hidden="1" outlineLevel="2" x14ac:dyDescent="0.3">
      <c r="A560" s="18">
        <v>5</v>
      </c>
      <c r="B560" s="15" t="s">
        <v>400</v>
      </c>
      <c r="C560" s="15">
        <v>67526</v>
      </c>
      <c r="D560" s="16">
        <v>43465</v>
      </c>
      <c r="E560" s="17">
        <v>4345</v>
      </c>
      <c r="F560" s="17">
        <v>912.45</v>
      </c>
      <c r="G560" s="17">
        <v>3432.55</v>
      </c>
      <c r="H560" s="15" t="s">
        <v>418</v>
      </c>
    </row>
    <row r="561" spans="1:8" hidden="1" outlineLevel="2" x14ac:dyDescent="0.3">
      <c r="A561" s="18">
        <v>5</v>
      </c>
      <c r="B561" s="15" t="s">
        <v>406</v>
      </c>
      <c r="C561" s="15">
        <v>67532</v>
      </c>
      <c r="D561" s="16">
        <v>43465</v>
      </c>
      <c r="E561" s="17">
        <v>4570</v>
      </c>
      <c r="F561" s="17">
        <v>1096.8</v>
      </c>
      <c r="G561" s="17">
        <v>3473.2</v>
      </c>
      <c r="H561" s="15" t="s">
        <v>418</v>
      </c>
    </row>
    <row r="562" spans="1:8" outlineLevel="1" collapsed="1" x14ac:dyDescent="0.3">
      <c r="A562" s="19" t="s">
        <v>431</v>
      </c>
      <c r="B562" s="15"/>
      <c r="C562" s="15"/>
      <c r="D562" s="16"/>
      <c r="E562" s="17">
        <f>SUBTOTAL(9,E438:E561)</f>
        <v>832762.19000000041</v>
      </c>
      <c r="F562" s="17"/>
      <c r="G562" s="17"/>
      <c r="H562" s="15"/>
    </row>
    <row r="563" spans="1:8" hidden="1" outlineLevel="2" x14ac:dyDescent="0.3">
      <c r="A563" s="18">
        <v>6</v>
      </c>
      <c r="B563" s="15" t="s">
        <v>220</v>
      </c>
      <c r="C563" s="15">
        <v>65787</v>
      </c>
      <c r="D563" s="16">
        <v>43404</v>
      </c>
      <c r="E563" s="17">
        <v>3245.83</v>
      </c>
      <c r="F563" s="17">
        <v>681.63</v>
      </c>
      <c r="G563" s="17">
        <v>2564.1999999999998</v>
      </c>
      <c r="H563" s="15" t="s">
        <v>218</v>
      </c>
    </row>
    <row r="564" spans="1:8" hidden="1" outlineLevel="2" x14ac:dyDescent="0.3">
      <c r="A564" s="18">
        <v>6</v>
      </c>
      <c r="B564" s="15" t="s">
        <v>221</v>
      </c>
      <c r="C564" s="15">
        <v>65788</v>
      </c>
      <c r="D564" s="16">
        <v>43404</v>
      </c>
      <c r="E564" s="17">
        <v>3620.83</v>
      </c>
      <c r="F564" s="17">
        <v>905.21</v>
      </c>
      <c r="G564" s="17">
        <v>2715.62</v>
      </c>
      <c r="H564" s="15" t="s">
        <v>218</v>
      </c>
    </row>
    <row r="565" spans="1:8" hidden="1" outlineLevel="2" x14ac:dyDescent="0.3">
      <c r="A565" s="18">
        <v>6</v>
      </c>
      <c r="B565" s="15" t="s">
        <v>222</v>
      </c>
      <c r="C565" s="15">
        <v>65789</v>
      </c>
      <c r="D565" s="16">
        <v>43404</v>
      </c>
      <c r="E565" s="17">
        <v>2870.83</v>
      </c>
      <c r="F565" s="17">
        <v>545.46</v>
      </c>
      <c r="G565" s="17">
        <v>2325.37</v>
      </c>
      <c r="H565" s="15" t="s">
        <v>218</v>
      </c>
    </row>
    <row r="566" spans="1:8" hidden="1" outlineLevel="2" x14ac:dyDescent="0.3">
      <c r="A566" s="18">
        <v>6</v>
      </c>
      <c r="B566" s="15" t="s">
        <v>223</v>
      </c>
      <c r="C566" s="15">
        <v>65790</v>
      </c>
      <c r="D566" s="16">
        <v>43404</v>
      </c>
      <c r="E566" s="17">
        <v>3058.33</v>
      </c>
      <c r="F566" s="17">
        <v>489.33</v>
      </c>
      <c r="G566" s="17">
        <v>2569</v>
      </c>
      <c r="H566" s="15" t="s">
        <v>218</v>
      </c>
    </row>
    <row r="567" spans="1:8" hidden="1" outlineLevel="2" x14ac:dyDescent="0.3">
      <c r="A567" s="18">
        <v>6</v>
      </c>
      <c r="B567" s="15" t="s">
        <v>226</v>
      </c>
      <c r="C567" s="15">
        <v>65793</v>
      </c>
      <c r="D567" s="16">
        <v>43404</v>
      </c>
      <c r="E567" s="17">
        <v>4933.33</v>
      </c>
      <c r="F567" s="17">
        <v>1184</v>
      </c>
      <c r="G567" s="17">
        <v>3749.33</v>
      </c>
      <c r="H567" s="15" t="s">
        <v>218</v>
      </c>
    </row>
    <row r="568" spans="1:8" hidden="1" outlineLevel="2" x14ac:dyDescent="0.3">
      <c r="A568" s="18">
        <v>6</v>
      </c>
      <c r="B568" s="15" t="s">
        <v>230</v>
      </c>
      <c r="C568" s="15">
        <v>65797</v>
      </c>
      <c r="D568" s="16">
        <v>43404</v>
      </c>
      <c r="E568" s="17">
        <v>7183.33</v>
      </c>
      <c r="F568" s="17">
        <v>2298.67</v>
      </c>
      <c r="G568" s="17">
        <v>4884.66</v>
      </c>
      <c r="H568" s="15" t="s">
        <v>218</v>
      </c>
    </row>
    <row r="569" spans="1:8" hidden="1" outlineLevel="2" x14ac:dyDescent="0.3">
      <c r="A569" s="18">
        <v>6</v>
      </c>
      <c r="B569" s="15" t="s">
        <v>233</v>
      </c>
      <c r="C569" s="15">
        <v>65800</v>
      </c>
      <c r="D569" s="16">
        <v>43404</v>
      </c>
      <c r="E569" s="17">
        <v>2495.83</v>
      </c>
      <c r="F569" s="17">
        <v>399.33</v>
      </c>
      <c r="G569" s="17">
        <v>2096.5</v>
      </c>
      <c r="H569" s="15" t="s">
        <v>218</v>
      </c>
    </row>
    <row r="570" spans="1:8" hidden="1" outlineLevel="2" x14ac:dyDescent="0.3">
      <c r="A570" s="18">
        <v>6</v>
      </c>
      <c r="B570" s="15" t="s">
        <v>236</v>
      </c>
      <c r="C570" s="15">
        <v>65803</v>
      </c>
      <c r="D570" s="16">
        <v>43404</v>
      </c>
      <c r="E570" s="17">
        <v>3245.83</v>
      </c>
      <c r="F570" s="17">
        <v>714.08</v>
      </c>
      <c r="G570" s="17">
        <v>2531.75</v>
      </c>
      <c r="H570" s="15" t="s">
        <v>218</v>
      </c>
    </row>
    <row r="571" spans="1:8" hidden="1" outlineLevel="2" x14ac:dyDescent="0.3">
      <c r="A571" s="18">
        <v>6</v>
      </c>
      <c r="B571" s="15" t="s">
        <v>242</v>
      </c>
      <c r="C571" s="15">
        <v>65809</v>
      </c>
      <c r="D571" s="16">
        <v>43404</v>
      </c>
      <c r="E571" s="17">
        <v>5120.83</v>
      </c>
      <c r="F571" s="17">
        <v>1382.63</v>
      </c>
      <c r="G571" s="17">
        <v>3738.2</v>
      </c>
      <c r="H571" s="15" t="s">
        <v>218</v>
      </c>
    </row>
    <row r="572" spans="1:8" hidden="1" outlineLevel="2" x14ac:dyDescent="0.3">
      <c r="A572" s="18">
        <v>6</v>
      </c>
      <c r="B572" s="15" t="s">
        <v>243</v>
      </c>
      <c r="C572" s="15">
        <v>65810</v>
      </c>
      <c r="D572" s="16">
        <v>43404</v>
      </c>
      <c r="E572" s="17">
        <v>4558.33</v>
      </c>
      <c r="F572" s="17">
        <v>1139.58</v>
      </c>
      <c r="G572" s="17">
        <v>3418.75</v>
      </c>
      <c r="H572" s="15" t="s">
        <v>218</v>
      </c>
    </row>
    <row r="573" spans="1:8" hidden="1" outlineLevel="2" x14ac:dyDescent="0.3">
      <c r="A573" s="18">
        <v>6</v>
      </c>
      <c r="B573" s="15" t="s">
        <v>246</v>
      </c>
      <c r="C573" s="15">
        <v>65813</v>
      </c>
      <c r="D573" s="16">
        <v>43404</v>
      </c>
      <c r="E573" s="17">
        <v>3058.33</v>
      </c>
      <c r="F573" s="17">
        <v>642.25</v>
      </c>
      <c r="G573" s="17">
        <v>2416.08</v>
      </c>
      <c r="H573" s="15" t="s">
        <v>218</v>
      </c>
    </row>
    <row r="574" spans="1:8" hidden="1" outlineLevel="2" x14ac:dyDescent="0.3">
      <c r="A574" s="18">
        <v>6</v>
      </c>
      <c r="B574" s="15" t="s">
        <v>247</v>
      </c>
      <c r="C574" s="15">
        <v>65814</v>
      </c>
      <c r="D574" s="16">
        <v>43404</v>
      </c>
      <c r="E574" s="17">
        <v>2495.83</v>
      </c>
      <c r="F574" s="17">
        <v>349.42</v>
      </c>
      <c r="G574" s="17">
        <v>2146.41</v>
      </c>
      <c r="H574" s="15" t="s">
        <v>218</v>
      </c>
    </row>
    <row r="575" spans="1:8" hidden="1" outlineLevel="2" x14ac:dyDescent="0.3">
      <c r="A575" s="18">
        <v>6</v>
      </c>
      <c r="B575" s="15" t="s">
        <v>251</v>
      </c>
      <c r="C575" s="15">
        <v>65818</v>
      </c>
      <c r="D575" s="16">
        <v>43404</v>
      </c>
      <c r="E575" s="17">
        <v>2495.83</v>
      </c>
      <c r="F575" s="17">
        <v>224.63</v>
      </c>
      <c r="G575" s="17">
        <v>2271.1999999999998</v>
      </c>
      <c r="H575" s="15" t="s">
        <v>218</v>
      </c>
    </row>
    <row r="576" spans="1:8" hidden="1" outlineLevel="2" x14ac:dyDescent="0.3">
      <c r="A576" s="18">
        <v>6</v>
      </c>
      <c r="B576" s="15" t="s">
        <v>256</v>
      </c>
      <c r="C576" s="15">
        <v>65823</v>
      </c>
      <c r="D576" s="16">
        <v>43404</v>
      </c>
      <c r="E576" s="17">
        <v>4558.33</v>
      </c>
      <c r="F576" s="17">
        <v>1048.42</v>
      </c>
      <c r="G576" s="17">
        <v>3509.91</v>
      </c>
      <c r="H576" s="15" t="s">
        <v>218</v>
      </c>
    </row>
    <row r="577" spans="1:8" hidden="1" outlineLevel="2" x14ac:dyDescent="0.3">
      <c r="A577" s="18">
        <v>6</v>
      </c>
      <c r="B577" s="15" t="s">
        <v>257</v>
      </c>
      <c r="C577" s="15">
        <v>65824</v>
      </c>
      <c r="D577" s="16">
        <v>43404</v>
      </c>
      <c r="E577" s="17">
        <v>3058.33</v>
      </c>
      <c r="F577" s="17">
        <v>550.5</v>
      </c>
      <c r="G577" s="17">
        <v>2507.83</v>
      </c>
      <c r="H577" s="15" t="s">
        <v>218</v>
      </c>
    </row>
    <row r="578" spans="1:8" hidden="1" outlineLevel="2" x14ac:dyDescent="0.3">
      <c r="A578" s="18">
        <v>6</v>
      </c>
      <c r="B578" s="15" t="s">
        <v>262</v>
      </c>
      <c r="C578" s="15">
        <v>65829</v>
      </c>
      <c r="D578" s="16">
        <v>43404</v>
      </c>
      <c r="E578" s="17">
        <v>6808.33</v>
      </c>
      <c r="F578" s="17">
        <v>2178.67</v>
      </c>
      <c r="G578" s="17">
        <v>4629.66</v>
      </c>
      <c r="H578" s="15" t="s">
        <v>218</v>
      </c>
    </row>
    <row r="579" spans="1:8" hidden="1" outlineLevel="2" x14ac:dyDescent="0.3">
      <c r="A579" s="18">
        <v>6</v>
      </c>
      <c r="B579" s="15" t="s">
        <v>263</v>
      </c>
      <c r="C579" s="15">
        <v>65830</v>
      </c>
      <c r="D579" s="16">
        <v>43404</v>
      </c>
      <c r="E579" s="17">
        <v>2870.83</v>
      </c>
      <c r="F579" s="17">
        <v>516.75</v>
      </c>
      <c r="G579" s="17">
        <v>2354.08</v>
      </c>
      <c r="H579" s="15" t="s">
        <v>218</v>
      </c>
    </row>
    <row r="580" spans="1:8" hidden="1" outlineLevel="2" x14ac:dyDescent="0.3">
      <c r="A580" s="18">
        <v>6</v>
      </c>
      <c r="B580" s="15" t="s">
        <v>265</v>
      </c>
      <c r="C580" s="15">
        <v>65832</v>
      </c>
      <c r="D580" s="16">
        <v>43404</v>
      </c>
      <c r="E580" s="17">
        <v>7370.83</v>
      </c>
      <c r="F580" s="17">
        <v>2211.25</v>
      </c>
      <c r="G580" s="17">
        <v>5159.58</v>
      </c>
      <c r="H580" s="15" t="s">
        <v>218</v>
      </c>
    </row>
    <row r="581" spans="1:8" hidden="1" outlineLevel="2" x14ac:dyDescent="0.3">
      <c r="A581" s="18">
        <v>6</v>
      </c>
      <c r="B581" s="15" t="s">
        <v>271</v>
      </c>
      <c r="C581" s="15">
        <v>65838</v>
      </c>
      <c r="D581" s="16">
        <v>43404</v>
      </c>
      <c r="E581" s="17">
        <v>4370.83</v>
      </c>
      <c r="F581" s="17">
        <v>1049</v>
      </c>
      <c r="G581" s="17">
        <v>3321.83</v>
      </c>
      <c r="H581" s="15" t="s">
        <v>218</v>
      </c>
    </row>
    <row r="582" spans="1:8" hidden="1" outlineLevel="2" x14ac:dyDescent="0.3">
      <c r="A582" s="18">
        <v>6</v>
      </c>
      <c r="B582" s="15" t="s">
        <v>275</v>
      </c>
      <c r="C582" s="15">
        <v>65842</v>
      </c>
      <c r="D582" s="16">
        <v>43404</v>
      </c>
      <c r="E582" s="17">
        <v>3245.83</v>
      </c>
      <c r="F582" s="17">
        <v>681.63</v>
      </c>
      <c r="G582" s="17">
        <v>2564.1999999999998</v>
      </c>
      <c r="H582" s="15" t="s">
        <v>218</v>
      </c>
    </row>
    <row r="583" spans="1:8" hidden="1" outlineLevel="2" x14ac:dyDescent="0.3">
      <c r="A583" s="18">
        <v>6</v>
      </c>
      <c r="B583" s="15" t="s">
        <v>276</v>
      </c>
      <c r="C583" s="15">
        <v>65843</v>
      </c>
      <c r="D583" s="16">
        <v>43404</v>
      </c>
      <c r="E583" s="17">
        <v>2495.83</v>
      </c>
      <c r="F583" s="17">
        <v>249.58</v>
      </c>
      <c r="G583" s="17">
        <v>2246.25</v>
      </c>
      <c r="H583" s="15" t="s">
        <v>218</v>
      </c>
    </row>
    <row r="584" spans="1:8" hidden="1" outlineLevel="2" x14ac:dyDescent="0.3">
      <c r="A584" s="18">
        <v>6</v>
      </c>
      <c r="B584" s="15" t="s">
        <v>278</v>
      </c>
      <c r="C584" s="15">
        <v>65845</v>
      </c>
      <c r="D584" s="16">
        <v>43404</v>
      </c>
      <c r="E584" s="17">
        <v>2495.83</v>
      </c>
      <c r="F584" s="17">
        <v>374.38</v>
      </c>
      <c r="G584" s="17">
        <v>2121.4499999999998</v>
      </c>
      <c r="H584" s="15" t="s">
        <v>218</v>
      </c>
    </row>
    <row r="585" spans="1:8" hidden="1" outlineLevel="2" x14ac:dyDescent="0.3">
      <c r="A585" s="18">
        <v>6</v>
      </c>
      <c r="B585" s="15" t="s">
        <v>280</v>
      </c>
      <c r="C585" s="15">
        <v>65847</v>
      </c>
      <c r="D585" s="16">
        <v>43404</v>
      </c>
      <c r="E585" s="17">
        <v>7183.33</v>
      </c>
      <c r="F585" s="17">
        <v>2155</v>
      </c>
      <c r="G585" s="17">
        <v>5028.33</v>
      </c>
      <c r="H585" s="15" t="s">
        <v>218</v>
      </c>
    </row>
    <row r="586" spans="1:8" hidden="1" outlineLevel="2" x14ac:dyDescent="0.3">
      <c r="A586" s="18">
        <v>6</v>
      </c>
      <c r="B586" s="15" t="s">
        <v>281</v>
      </c>
      <c r="C586" s="15">
        <v>65848</v>
      </c>
      <c r="D586" s="16">
        <v>43404</v>
      </c>
      <c r="E586" s="17">
        <v>2683.33</v>
      </c>
      <c r="F586" s="17">
        <v>590.33000000000004</v>
      </c>
      <c r="G586" s="17">
        <v>2093</v>
      </c>
      <c r="H586" s="15" t="s">
        <v>218</v>
      </c>
    </row>
    <row r="587" spans="1:8" hidden="1" outlineLevel="2" x14ac:dyDescent="0.3">
      <c r="A587" s="18">
        <v>6</v>
      </c>
      <c r="B587" s="15" t="s">
        <v>282</v>
      </c>
      <c r="C587" s="15">
        <v>65849</v>
      </c>
      <c r="D587" s="16">
        <v>43404</v>
      </c>
      <c r="E587" s="17">
        <v>3058.33</v>
      </c>
      <c r="F587" s="17">
        <v>672.83</v>
      </c>
      <c r="G587" s="17">
        <v>2385.5</v>
      </c>
      <c r="H587" s="15" t="s">
        <v>218</v>
      </c>
    </row>
    <row r="588" spans="1:8" hidden="1" outlineLevel="2" x14ac:dyDescent="0.3">
      <c r="A588" s="18">
        <v>6</v>
      </c>
      <c r="B588" s="15" t="s">
        <v>288</v>
      </c>
      <c r="C588" s="15">
        <v>65855</v>
      </c>
      <c r="D588" s="16">
        <v>43404</v>
      </c>
      <c r="E588" s="17">
        <v>7370.83</v>
      </c>
      <c r="F588" s="17">
        <v>1990.13</v>
      </c>
      <c r="G588" s="17">
        <v>5380.7</v>
      </c>
      <c r="H588" s="15" t="s">
        <v>218</v>
      </c>
    </row>
    <row r="589" spans="1:8" hidden="1" outlineLevel="2" x14ac:dyDescent="0.3">
      <c r="A589" s="18">
        <v>6</v>
      </c>
      <c r="B589" s="15" t="s">
        <v>292</v>
      </c>
      <c r="C589" s="15">
        <v>65859</v>
      </c>
      <c r="D589" s="16">
        <v>43404</v>
      </c>
      <c r="E589" s="17">
        <v>2870.83</v>
      </c>
      <c r="F589" s="17">
        <v>459.33</v>
      </c>
      <c r="G589" s="17">
        <v>2411.5</v>
      </c>
      <c r="H589" s="15" t="s">
        <v>218</v>
      </c>
    </row>
    <row r="590" spans="1:8" hidden="1" outlineLevel="2" x14ac:dyDescent="0.3">
      <c r="A590" s="18">
        <v>6</v>
      </c>
      <c r="B590" s="15" t="s">
        <v>295</v>
      </c>
      <c r="C590" s="15">
        <v>65862</v>
      </c>
      <c r="D590" s="16">
        <v>43404</v>
      </c>
      <c r="E590" s="17">
        <v>2495.83</v>
      </c>
      <c r="F590" s="17">
        <v>374.38</v>
      </c>
      <c r="G590" s="17">
        <v>2121.4499999999998</v>
      </c>
      <c r="H590" s="15" t="s">
        <v>218</v>
      </c>
    </row>
    <row r="591" spans="1:8" hidden="1" outlineLevel="2" x14ac:dyDescent="0.3">
      <c r="A591" s="18">
        <v>6</v>
      </c>
      <c r="B591" s="15" t="s">
        <v>299</v>
      </c>
      <c r="C591" s="15">
        <v>65866</v>
      </c>
      <c r="D591" s="16">
        <v>43404</v>
      </c>
      <c r="E591" s="17">
        <v>6433.33</v>
      </c>
      <c r="F591" s="17">
        <v>1737</v>
      </c>
      <c r="G591" s="17">
        <v>4696.33</v>
      </c>
      <c r="H591" s="15" t="s">
        <v>218</v>
      </c>
    </row>
    <row r="592" spans="1:8" hidden="1" outlineLevel="2" x14ac:dyDescent="0.3">
      <c r="A592" s="18">
        <v>6</v>
      </c>
      <c r="B592" s="15" t="s">
        <v>302</v>
      </c>
      <c r="C592" s="15">
        <v>65869</v>
      </c>
      <c r="D592" s="16">
        <v>43404</v>
      </c>
      <c r="E592" s="17">
        <v>3245.83</v>
      </c>
      <c r="F592" s="17">
        <v>616.71</v>
      </c>
      <c r="G592" s="17">
        <v>2629.12</v>
      </c>
      <c r="H592" s="15" t="s">
        <v>218</v>
      </c>
    </row>
    <row r="593" spans="1:8" hidden="1" outlineLevel="2" x14ac:dyDescent="0.3">
      <c r="A593" s="18">
        <v>6</v>
      </c>
      <c r="B593" s="15" t="s">
        <v>303</v>
      </c>
      <c r="C593" s="15">
        <v>65870</v>
      </c>
      <c r="D593" s="16">
        <v>43404</v>
      </c>
      <c r="E593" s="17">
        <v>2308.33</v>
      </c>
      <c r="F593" s="17">
        <v>346.25</v>
      </c>
      <c r="G593" s="17">
        <v>1962.08</v>
      </c>
      <c r="H593" s="15" t="s">
        <v>218</v>
      </c>
    </row>
    <row r="594" spans="1:8" hidden="1" outlineLevel="2" x14ac:dyDescent="0.3">
      <c r="A594" s="18">
        <v>6</v>
      </c>
      <c r="B594" s="15" t="s">
        <v>304</v>
      </c>
      <c r="C594" s="15">
        <v>65871</v>
      </c>
      <c r="D594" s="16">
        <v>43404</v>
      </c>
      <c r="E594" s="17">
        <v>2683.33</v>
      </c>
      <c r="F594" s="17">
        <v>509.83</v>
      </c>
      <c r="G594" s="17">
        <v>2173.5</v>
      </c>
      <c r="H594" s="15" t="s">
        <v>218</v>
      </c>
    </row>
    <row r="595" spans="1:8" hidden="1" outlineLevel="2" x14ac:dyDescent="0.3">
      <c r="A595" s="18">
        <v>6</v>
      </c>
      <c r="B595" s="15" t="s">
        <v>307</v>
      </c>
      <c r="C595" s="15">
        <v>65874</v>
      </c>
      <c r="D595" s="16">
        <v>43404</v>
      </c>
      <c r="E595" s="17">
        <v>2870.83</v>
      </c>
      <c r="F595" s="17">
        <v>660.29</v>
      </c>
      <c r="G595" s="17">
        <v>2210.54</v>
      </c>
      <c r="H595" s="15" t="s">
        <v>218</v>
      </c>
    </row>
    <row r="596" spans="1:8" hidden="1" outlineLevel="2" x14ac:dyDescent="0.3">
      <c r="A596" s="18">
        <v>6</v>
      </c>
      <c r="B596" s="15" t="s">
        <v>311</v>
      </c>
      <c r="C596" s="15">
        <v>65878</v>
      </c>
      <c r="D596" s="16">
        <v>43404</v>
      </c>
      <c r="E596" s="17">
        <v>2683.33</v>
      </c>
      <c r="F596" s="17">
        <v>670.83</v>
      </c>
      <c r="G596" s="17">
        <v>2012.5</v>
      </c>
      <c r="H596" s="15" t="s">
        <v>218</v>
      </c>
    </row>
    <row r="597" spans="1:8" hidden="1" outlineLevel="2" x14ac:dyDescent="0.3">
      <c r="A597" s="18">
        <v>6</v>
      </c>
      <c r="B597" s="15" t="s">
        <v>312</v>
      </c>
      <c r="C597" s="15">
        <v>65879</v>
      </c>
      <c r="D597" s="16">
        <v>43404</v>
      </c>
      <c r="E597" s="17">
        <v>3058.33</v>
      </c>
      <c r="F597" s="17">
        <v>703.42</v>
      </c>
      <c r="G597" s="17">
        <v>2354.91</v>
      </c>
      <c r="H597" s="15" t="s">
        <v>218</v>
      </c>
    </row>
    <row r="598" spans="1:8" hidden="1" outlineLevel="2" x14ac:dyDescent="0.3">
      <c r="A598" s="18">
        <v>6</v>
      </c>
      <c r="B598" s="15" t="s">
        <v>315</v>
      </c>
      <c r="C598" s="15">
        <v>65882</v>
      </c>
      <c r="D598" s="16">
        <v>43404</v>
      </c>
      <c r="E598" s="17">
        <v>4558.33</v>
      </c>
      <c r="F598" s="17">
        <v>1230.75</v>
      </c>
      <c r="G598" s="17">
        <v>3327.58</v>
      </c>
      <c r="H598" s="15" t="s">
        <v>218</v>
      </c>
    </row>
    <row r="599" spans="1:8" hidden="1" outlineLevel="2" x14ac:dyDescent="0.3">
      <c r="A599" s="18">
        <v>6</v>
      </c>
      <c r="B599" s="15" t="s">
        <v>322</v>
      </c>
      <c r="C599" s="15">
        <v>65889</v>
      </c>
      <c r="D599" s="16">
        <v>43404</v>
      </c>
      <c r="E599" s="17">
        <v>2683.33</v>
      </c>
      <c r="F599" s="17">
        <v>590.33000000000004</v>
      </c>
      <c r="G599" s="17">
        <v>2093</v>
      </c>
      <c r="H599" s="15" t="s">
        <v>218</v>
      </c>
    </row>
    <row r="600" spans="1:8" hidden="1" outlineLevel="2" x14ac:dyDescent="0.3">
      <c r="A600" s="18">
        <v>6</v>
      </c>
      <c r="B600" s="15" t="s">
        <v>323</v>
      </c>
      <c r="C600" s="15">
        <v>65890</v>
      </c>
      <c r="D600" s="16">
        <v>43404</v>
      </c>
      <c r="E600" s="17">
        <v>3620.83</v>
      </c>
      <c r="F600" s="17">
        <v>687.96</v>
      </c>
      <c r="G600" s="17">
        <v>2932.87</v>
      </c>
      <c r="H600" s="15" t="s">
        <v>218</v>
      </c>
    </row>
    <row r="601" spans="1:8" hidden="1" outlineLevel="2" x14ac:dyDescent="0.3">
      <c r="A601" s="18">
        <v>6</v>
      </c>
      <c r="B601" s="15" t="s">
        <v>327</v>
      </c>
      <c r="C601" s="15">
        <v>65894</v>
      </c>
      <c r="D601" s="16">
        <v>43404</v>
      </c>
      <c r="E601" s="17">
        <v>5495.83</v>
      </c>
      <c r="F601" s="17">
        <v>1373.96</v>
      </c>
      <c r="G601" s="17">
        <v>4121.87</v>
      </c>
      <c r="H601" s="15" t="s">
        <v>218</v>
      </c>
    </row>
    <row r="602" spans="1:8" hidden="1" outlineLevel="2" x14ac:dyDescent="0.3">
      <c r="A602" s="18">
        <v>6</v>
      </c>
      <c r="B602" s="15" t="s">
        <v>338</v>
      </c>
      <c r="C602" s="15">
        <v>65905</v>
      </c>
      <c r="D602" s="16">
        <v>43404</v>
      </c>
      <c r="E602" s="17">
        <v>2870.83</v>
      </c>
      <c r="F602" s="17">
        <v>516.75</v>
      </c>
      <c r="G602" s="17">
        <v>2354.08</v>
      </c>
      <c r="H602" s="15" t="s">
        <v>218</v>
      </c>
    </row>
    <row r="603" spans="1:8" hidden="1" outlineLevel="2" x14ac:dyDescent="0.3">
      <c r="A603" s="18">
        <v>6</v>
      </c>
      <c r="B603" s="15" t="s">
        <v>340</v>
      </c>
      <c r="C603" s="15">
        <v>65907</v>
      </c>
      <c r="D603" s="16">
        <v>43404</v>
      </c>
      <c r="E603" s="17">
        <v>2495.83</v>
      </c>
      <c r="F603" s="17">
        <v>274.54000000000002</v>
      </c>
      <c r="G603" s="17">
        <v>2221.29</v>
      </c>
      <c r="H603" s="15" t="s">
        <v>218</v>
      </c>
    </row>
    <row r="604" spans="1:8" hidden="1" outlineLevel="2" x14ac:dyDescent="0.3">
      <c r="A604" s="18">
        <v>6</v>
      </c>
      <c r="B604" s="15" t="s">
        <v>341</v>
      </c>
      <c r="C604" s="15">
        <v>65908</v>
      </c>
      <c r="D604" s="16">
        <v>43404</v>
      </c>
      <c r="E604" s="17">
        <v>3245.83</v>
      </c>
      <c r="F604" s="17">
        <v>681.63</v>
      </c>
      <c r="G604" s="17">
        <v>2564.1999999999998</v>
      </c>
      <c r="H604" s="15" t="s">
        <v>218</v>
      </c>
    </row>
    <row r="605" spans="1:8" hidden="1" outlineLevel="2" x14ac:dyDescent="0.3">
      <c r="A605" s="18">
        <v>6</v>
      </c>
      <c r="B605" s="15" t="s">
        <v>346</v>
      </c>
      <c r="C605" s="15">
        <v>65913</v>
      </c>
      <c r="D605" s="16">
        <v>43404</v>
      </c>
      <c r="E605" s="17">
        <v>3058.33</v>
      </c>
      <c r="F605" s="17">
        <v>672.83</v>
      </c>
      <c r="G605" s="17">
        <v>2385.5</v>
      </c>
      <c r="H605" s="15" t="s">
        <v>218</v>
      </c>
    </row>
    <row r="606" spans="1:8" hidden="1" outlineLevel="2" x14ac:dyDescent="0.3">
      <c r="A606" s="18">
        <v>6</v>
      </c>
      <c r="B606" s="15" t="s">
        <v>349</v>
      </c>
      <c r="C606" s="15">
        <v>65916</v>
      </c>
      <c r="D606" s="16">
        <v>43404</v>
      </c>
      <c r="E606" s="17">
        <v>7183.33</v>
      </c>
      <c r="F606" s="17">
        <v>2298.67</v>
      </c>
      <c r="G606" s="17">
        <v>4884.66</v>
      </c>
      <c r="H606" s="15" t="s">
        <v>218</v>
      </c>
    </row>
    <row r="607" spans="1:8" hidden="1" outlineLevel="2" x14ac:dyDescent="0.3">
      <c r="A607" s="18">
        <v>6</v>
      </c>
      <c r="B607" s="15" t="s">
        <v>354</v>
      </c>
      <c r="C607" s="15">
        <v>65921</v>
      </c>
      <c r="D607" s="16">
        <v>43404</v>
      </c>
      <c r="E607" s="17">
        <v>4745.83</v>
      </c>
      <c r="F607" s="17">
        <v>1376.29</v>
      </c>
      <c r="G607" s="17">
        <v>3369.54</v>
      </c>
      <c r="H607" s="15" t="s">
        <v>218</v>
      </c>
    </row>
    <row r="608" spans="1:8" hidden="1" outlineLevel="2" x14ac:dyDescent="0.3">
      <c r="A608" s="18">
        <v>6</v>
      </c>
      <c r="B608" s="15" t="s">
        <v>355</v>
      </c>
      <c r="C608" s="15">
        <v>65922</v>
      </c>
      <c r="D608" s="16">
        <v>43404</v>
      </c>
      <c r="E608" s="17">
        <v>2683.33</v>
      </c>
      <c r="F608" s="17">
        <v>590.33000000000004</v>
      </c>
      <c r="G608" s="17">
        <v>2093</v>
      </c>
      <c r="H608" s="15" t="s">
        <v>218</v>
      </c>
    </row>
    <row r="609" spans="1:8" hidden="1" outlineLevel="2" x14ac:dyDescent="0.3">
      <c r="A609" s="18">
        <v>6</v>
      </c>
      <c r="B609" s="15" t="s">
        <v>358</v>
      </c>
      <c r="C609" s="15">
        <v>65925</v>
      </c>
      <c r="D609" s="16">
        <v>43404</v>
      </c>
      <c r="E609" s="17">
        <v>5683.33</v>
      </c>
      <c r="F609" s="17">
        <v>1364</v>
      </c>
      <c r="G609" s="17">
        <v>4319.33</v>
      </c>
      <c r="H609" s="15" t="s">
        <v>218</v>
      </c>
    </row>
    <row r="610" spans="1:8" hidden="1" outlineLevel="2" x14ac:dyDescent="0.3">
      <c r="A610" s="18">
        <v>6</v>
      </c>
      <c r="B610" s="15" t="s">
        <v>371</v>
      </c>
      <c r="C610" s="15">
        <v>65938</v>
      </c>
      <c r="D610" s="16">
        <v>43404</v>
      </c>
      <c r="E610" s="17">
        <v>2870.83</v>
      </c>
      <c r="F610" s="17">
        <v>689</v>
      </c>
      <c r="G610" s="17">
        <v>2181.83</v>
      </c>
      <c r="H610" s="15" t="s">
        <v>218</v>
      </c>
    </row>
    <row r="611" spans="1:8" hidden="1" outlineLevel="2" x14ac:dyDescent="0.3">
      <c r="A611" s="18">
        <v>6</v>
      </c>
      <c r="B611" s="15" t="s">
        <v>373</v>
      </c>
      <c r="C611" s="15">
        <v>65940</v>
      </c>
      <c r="D611" s="16">
        <v>43404</v>
      </c>
      <c r="E611" s="17">
        <v>2308.33</v>
      </c>
      <c r="F611" s="17">
        <v>207.75</v>
      </c>
      <c r="G611" s="17">
        <v>2100.58</v>
      </c>
      <c r="H611" s="15" t="s">
        <v>218</v>
      </c>
    </row>
    <row r="612" spans="1:8" hidden="1" outlineLevel="2" x14ac:dyDescent="0.3">
      <c r="A612" s="18">
        <v>6</v>
      </c>
      <c r="B612" s="15" t="s">
        <v>374</v>
      </c>
      <c r="C612" s="15">
        <v>65941</v>
      </c>
      <c r="D612" s="16">
        <v>43404</v>
      </c>
      <c r="E612" s="17">
        <v>3245.83</v>
      </c>
      <c r="F612" s="17">
        <v>681.63</v>
      </c>
      <c r="G612" s="17">
        <v>2564.1999999999998</v>
      </c>
      <c r="H612" s="15" t="s">
        <v>218</v>
      </c>
    </row>
    <row r="613" spans="1:8" hidden="1" outlineLevel="2" x14ac:dyDescent="0.3">
      <c r="A613" s="18">
        <v>6</v>
      </c>
      <c r="B613" s="15" t="s">
        <v>379</v>
      </c>
      <c r="C613" s="15">
        <v>65946</v>
      </c>
      <c r="D613" s="16">
        <v>43404</v>
      </c>
      <c r="E613" s="17">
        <v>2870.83</v>
      </c>
      <c r="F613" s="17">
        <v>545.46</v>
      </c>
      <c r="G613" s="17">
        <v>2325.37</v>
      </c>
      <c r="H613" s="15" t="s">
        <v>218</v>
      </c>
    </row>
    <row r="614" spans="1:8" hidden="1" outlineLevel="2" x14ac:dyDescent="0.3">
      <c r="A614" s="18">
        <v>6</v>
      </c>
      <c r="B614" s="15" t="s">
        <v>382</v>
      </c>
      <c r="C614" s="15">
        <v>65949</v>
      </c>
      <c r="D614" s="16">
        <v>43404</v>
      </c>
      <c r="E614" s="17">
        <v>2683.33</v>
      </c>
      <c r="F614" s="17">
        <v>617.16999999999996</v>
      </c>
      <c r="G614" s="17">
        <v>2066.16</v>
      </c>
      <c r="H614" s="15" t="s">
        <v>218</v>
      </c>
    </row>
    <row r="615" spans="1:8" hidden="1" outlineLevel="2" x14ac:dyDescent="0.3">
      <c r="A615" s="18">
        <v>6</v>
      </c>
      <c r="B615" s="15" t="s">
        <v>386</v>
      </c>
      <c r="C615" s="15">
        <v>65953</v>
      </c>
      <c r="D615" s="16">
        <v>43404</v>
      </c>
      <c r="E615" s="17">
        <v>6433.33</v>
      </c>
      <c r="F615" s="17">
        <v>1865.67</v>
      </c>
      <c r="G615" s="17">
        <v>4567.66</v>
      </c>
      <c r="H615" s="15" t="s">
        <v>218</v>
      </c>
    </row>
    <row r="616" spans="1:8" hidden="1" outlineLevel="2" x14ac:dyDescent="0.3">
      <c r="A616" s="18">
        <v>6</v>
      </c>
      <c r="B616" s="15" t="s">
        <v>390</v>
      </c>
      <c r="C616" s="15">
        <v>65957</v>
      </c>
      <c r="D616" s="16">
        <v>43404</v>
      </c>
      <c r="E616" s="17">
        <v>4933.33</v>
      </c>
      <c r="F616" s="17">
        <v>1134.67</v>
      </c>
      <c r="G616" s="17">
        <v>3798.66</v>
      </c>
      <c r="H616" s="15" t="s">
        <v>218</v>
      </c>
    </row>
    <row r="617" spans="1:8" hidden="1" outlineLevel="2" x14ac:dyDescent="0.3">
      <c r="A617" s="18">
        <v>6</v>
      </c>
      <c r="B617" s="15" t="s">
        <v>399</v>
      </c>
      <c r="C617" s="15">
        <v>65966</v>
      </c>
      <c r="D617" s="16">
        <v>43404</v>
      </c>
      <c r="E617" s="17">
        <v>2683.33</v>
      </c>
      <c r="F617" s="17">
        <v>456.17</v>
      </c>
      <c r="G617" s="17">
        <v>2227.16</v>
      </c>
      <c r="H617" s="15" t="s">
        <v>218</v>
      </c>
    </row>
    <row r="618" spans="1:8" hidden="1" outlineLevel="2" x14ac:dyDescent="0.3">
      <c r="A618" s="18">
        <v>6</v>
      </c>
      <c r="B618" s="15" t="s">
        <v>408</v>
      </c>
      <c r="C618" s="15">
        <v>65975</v>
      </c>
      <c r="D618" s="16">
        <v>43404</v>
      </c>
      <c r="E618" s="17">
        <v>3245.83</v>
      </c>
      <c r="F618" s="17">
        <v>584.25</v>
      </c>
      <c r="G618" s="17">
        <v>2661.58</v>
      </c>
      <c r="H618" s="15" t="s">
        <v>218</v>
      </c>
    </row>
    <row r="619" spans="1:8" hidden="1" outlineLevel="2" x14ac:dyDescent="0.3">
      <c r="A619" s="18">
        <v>6</v>
      </c>
      <c r="B619" s="15" t="s">
        <v>411</v>
      </c>
      <c r="C619" s="15">
        <v>65978</v>
      </c>
      <c r="D619" s="16">
        <v>43404</v>
      </c>
      <c r="E619" s="17">
        <v>3058.33</v>
      </c>
      <c r="F619" s="17">
        <v>764.58</v>
      </c>
      <c r="G619" s="17">
        <v>2293.75</v>
      </c>
      <c r="H619" s="15" t="s">
        <v>218</v>
      </c>
    </row>
    <row r="620" spans="1:8" hidden="1" outlineLevel="2" x14ac:dyDescent="0.3">
      <c r="A620" s="18">
        <v>6</v>
      </c>
      <c r="B620" s="15" t="s">
        <v>220</v>
      </c>
      <c r="C620" s="15">
        <v>65983</v>
      </c>
      <c r="D620" s="16">
        <v>43434</v>
      </c>
      <c r="E620" s="17">
        <v>3245.83</v>
      </c>
      <c r="F620" s="17">
        <v>681.63</v>
      </c>
      <c r="G620" s="17">
        <v>2564.1999999999998</v>
      </c>
      <c r="H620" s="15" t="s">
        <v>218</v>
      </c>
    </row>
    <row r="621" spans="1:8" hidden="1" outlineLevel="2" x14ac:dyDescent="0.3">
      <c r="A621" s="18">
        <v>6</v>
      </c>
      <c r="B621" s="15" t="s">
        <v>221</v>
      </c>
      <c r="C621" s="15">
        <v>65984</v>
      </c>
      <c r="D621" s="16">
        <v>43434</v>
      </c>
      <c r="E621" s="17">
        <v>3620.83</v>
      </c>
      <c r="F621" s="17">
        <v>905.21</v>
      </c>
      <c r="G621" s="17">
        <v>2715.62</v>
      </c>
      <c r="H621" s="15" t="s">
        <v>218</v>
      </c>
    </row>
    <row r="622" spans="1:8" hidden="1" outlineLevel="2" x14ac:dyDescent="0.3">
      <c r="A622" s="18">
        <v>6</v>
      </c>
      <c r="B622" s="15" t="s">
        <v>222</v>
      </c>
      <c r="C622" s="15">
        <v>65985</v>
      </c>
      <c r="D622" s="16">
        <v>43434</v>
      </c>
      <c r="E622" s="17">
        <v>2870.83</v>
      </c>
      <c r="F622" s="17">
        <v>545.46</v>
      </c>
      <c r="G622" s="17">
        <v>2325.37</v>
      </c>
      <c r="H622" s="15" t="s">
        <v>218</v>
      </c>
    </row>
    <row r="623" spans="1:8" hidden="1" outlineLevel="2" x14ac:dyDescent="0.3">
      <c r="A623" s="18">
        <v>6</v>
      </c>
      <c r="B623" s="15" t="s">
        <v>223</v>
      </c>
      <c r="C623" s="15">
        <v>65986</v>
      </c>
      <c r="D623" s="16">
        <v>43434</v>
      </c>
      <c r="E623" s="17">
        <v>3058.33</v>
      </c>
      <c r="F623" s="17">
        <v>489.33</v>
      </c>
      <c r="G623" s="17">
        <v>2569</v>
      </c>
      <c r="H623" s="15" t="s">
        <v>218</v>
      </c>
    </row>
    <row r="624" spans="1:8" hidden="1" outlineLevel="2" x14ac:dyDescent="0.3">
      <c r="A624" s="18">
        <v>6</v>
      </c>
      <c r="B624" s="15" t="s">
        <v>226</v>
      </c>
      <c r="C624" s="15">
        <v>65989</v>
      </c>
      <c r="D624" s="16">
        <v>43434</v>
      </c>
      <c r="E624" s="17">
        <v>4933.33</v>
      </c>
      <c r="F624" s="17">
        <v>1184</v>
      </c>
      <c r="G624" s="17">
        <v>3749.33</v>
      </c>
      <c r="H624" s="15" t="s">
        <v>218</v>
      </c>
    </row>
    <row r="625" spans="1:8" hidden="1" outlineLevel="2" x14ac:dyDescent="0.3">
      <c r="A625" s="18">
        <v>6</v>
      </c>
      <c r="B625" s="15" t="s">
        <v>230</v>
      </c>
      <c r="C625" s="15">
        <v>65993</v>
      </c>
      <c r="D625" s="16">
        <v>43434</v>
      </c>
      <c r="E625" s="17">
        <v>7183.33</v>
      </c>
      <c r="F625" s="17">
        <v>2298.67</v>
      </c>
      <c r="G625" s="17">
        <v>4884.66</v>
      </c>
      <c r="H625" s="15" t="s">
        <v>218</v>
      </c>
    </row>
    <row r="626" spans="1:8" hidden="1" outlineLevel="2" x14ac:dyDescent="0.3">
      <c r="A626" s="18">
        <v>6</v>
      </c>
      <c r="B626" s="15" t="s">
        <v>233</v>
      </c>
      <c r="C626" s="15">
        <v>65996</v>
      </c>
      <c r="D626" s="16">
        <v>43434</v>
      </c>
      <c r="E626" s="17">
        <v>2495.83</v>
      </c>
      <c r="F626" s="17">
        <v>399.33</v>
      </c>
      <c r="G626" s="17">
        <v>2096.5</v>
      </c>
      <c r="H626" s="15" t="s">
        <v>218</v>
      </c>
    </row>
    <row r="627" spans="1:8" hidden="1" outlineLevel="2" x14ac:dyDescent="0.3">
      <c r="A627" s="18">
        <v>6</v>
      </c>
      <c r="B627" s="15" t="s">
        <v>236</v>
      </c>
      <c r="C627" s="15">
        <v>65999</v>
      </c>
      <c r="D627" s="16">
        <v>43434</v>
      </c>
      <c r="E627" s="17">
        <v>3245.83</v>
      </c>
      <c r="F627" s="17">
        <v>714.08</v>
      </c>
      <c r="G627" s="17">
        <v>2531.75</v>
      </c>
      <c r="H627" s="15" t="s">
        <v>218</v>
      </c>
    </row>
    <row r="628" spans="1:8" hidden="1" outlineLevel="2" x14ac:dyDescent="0.3">
      <c r="A628" s="18">
        <v>6</v>
      </c>
      <c r="B628" s="15" t="s">
        <v>242</v>
      </c>
      <c r="C628" s="15">
        <v>67005</v>
      </c>
      <c r="D628" s="16">
        <v>43434</v>
      </c>
      <c r="E628" s="17">
        <v>5120.83</v>
      </c>
      <c r="F628" s="17">
        <v>1382.63</v>
      </c>
      <c r="G628" s="17">
        <v>3738.2</v>
      </c>
      <c r="H628" s="15" t="s">
        <v>218</v>
      </c>
    </row>
    <row r="629" spans="1:8" hidden="1" outlineLevel="2" x14ac:dyDescent="0.3">
      <c r="A629" s="18">
        <v>6</v>
      </c>
      <c r="B629" s="15" t="s">
        <v>243</v>
      </c>
      <c r="C629" s="15">
        <v>67006</v>
      </c>
      <c r="D629" s="16">
        <v>43434</v>
      </c>
      <c r="E629" s="17">
        <v>4558.33</v>
      </c>
      <c r="F629" s="17">
        <v>1139.58</v>
      </c>
      <c r="G629" s="17">
        <v>3418.75</v>
      </c>
      <c r="H629" s="15" t="s">
        <v>218</v>
      </c>
    </row>
    <row r="630" spans="1:8" hidden="1" outlineLevel="2" x14ac:dyDescent="0.3">
      <c r="A630" s="18">
        <v>6</v>
      </c>
      <c r="B630" s="15" t="s">
        <v>246</v>
      </c>
      <c r="C630" s="15">
        <v>67009</v>
      </c>
      <c r="D630" s="16">
        <v>43434</v>
      </c>
      <c r="E630" s="17">
        <v>3058.33</v>
      </c>
      <c r="F630" s="17">
        <v>642.25</v>
      </c>
      <c r="G630" s="17">
        <v>2416.08</v>
      </c>
      <c r="H630" s="15" t="s">
        <v>218</v>
      </c>
    </row>
    <row r="631" spans="1:8" hidden="1" outlineLevel="2" x14ac:dyDescent="0.3">
      <c r="A631" s="18">
        <v>6</v>
      </c>
      <c r="B631" s="15" t="s">
        <v>247</v>
      </c>
      <c r="C631" s="15">
        <v>67010</v>
      </c>
      <c r="D631" s="16">
        <v>43434</v>
      </c>
      <c r="E631" s="17">
        <v>2495.83</v>
      </c>
      <c r="F631" s="17">
        <v>349.42</v>
      </c>
      <c r="G631" s="17">
        <v>2146.41</v>
      </c>
      <c r="H631" s="15" t="s">
        <v>218</v>
      </c>
    </row>
    <row r="632" spans="1:8" hidden="1" outlineLevel="2" x14ac:dyDescent="0.3">
      <c r="A632" s="18">
        <v>6</v>
      </c>
      <c r="B632" s="15" t="s">
        <v>251</v>
      </c>
      <c r="C632" s="15">
        <v>67014</v>
      </c>
      <c r="D632" s="16">
        <v>43434</v>
      </c>
      <c r="E632" s="17">
        <v>2495.83</v>
      </c>
      <c r="F632" s="17">
        <v>224.63</v>
      </c>
      <c r="G632" s="17">
        <v>2271.1999999999998</v>
      </c>
      <c r="H632" s="15" t="s">
        <v>218</v>
      </c>
    </row>
    <row r="633" spans="1:8" hidden="1" outlineLevel="2" x14ac:dyDescent="0.3">
      <c r="A633" s="18">
        <v>6</v>
      </c>
      <c r="B633" s="15" t="s">
        <v>256</v>
      </c>
      <c r="C633" s="15">
        <v>67019</v>
      </c>
      <c r="D633" s="16">
        <v>43434</v>
      </c>
      <c r="E633" s="17">
        <v>4558.33</v>
      </c>
      <c r="F633" s="17">
        <v>1048.42</v>
      </c>
      <c r="G633" s="17">
        <v>3509.91</v>
      </c>
      <c r="H633" s="15" t="s">
        <v>218</v>
      </c>
    </row>
    <row r="634" spans="1:8" hidden="1" outlineLevel="2" x14ac:dyDescent="0.3">
      <c r="A634" s="18">
        <v>6</v>
      </c>
      <c r="B634" s="15" t="s">
        <v>257</v>
      </c>
      <c r="C634" s="15">
        <v>67020</v>
      </c>
      <c r="D634" s="16">
        <v>43434</v>
      </c>
      <c r="E634" s="17">
        <v>3058.33</v>
      </c>
      <c r="F634" s="17">
        <v>550.5</v>
      </c>
      <c r="G634" s="17">
        <v>2507.83</v>
      </c>
      <c r="H634" s="15" t="s">
        <v>218</v>
      </c>
    </row>
    <row r="635" spans="1:8" hidden="1" outlineLevel="2" x14ac:dyDescent="0.3">
      <c r="A635" s="18">
        <v>6</v>
      </c>
      <c r="B635" s="15" t="s">
        <v>262</v>
      </c>
      <c r="C635" s="15">
        <v>67025</v>
      </c>
      <c r="D635" s="16">
        <v>43434</v>
      </c>
      <c r="E635" s="17">
        <v>6808.33</v>
      </c>
      <c r="F635" s="17">
        <v>2178.67</v>
      </c>
      <c r="G635" s="17">
        <v>4629.66</v>
      </c>
      <c r="H635" s="15" t="s">
        <v>218</v>
      </c>
    </row>
    <row r="636" spans="1:8" hidden="1" outlineLevel="2" x14ac:dyDescent="0.3">
      <c r="A636" s="18">
        <v>6</v>
      </c>
      <c r="B636" s="15" t="s">
        <v>263</v>
      </c>
      <c r="C636" s="15">
        <v>67026</v>
      </c>
      <c r="D636" s="16">
        <v>43434</v>
      </c>
      <c r="E636" s="17">
        <v>2870.83</v>
      </c>
      <c r="F636" s="17">
        <v>516.75</v>
      </c>
      <c r="G636" s="17">
        <v>2354.08</v>
      </c>
      <c r="H636" s="15" t="s">
        <v>218</v>
      </c>
    </row>
    <row r="637" spans="1:8" hidden="1" outlineLevel="2" x14ac:dyDescent="0.3">
      <c r="A637" s="18">
        <v>6</v>
      </c>
      <c r="B637" s="15" t="s">
        <v>414</v>
      </c>
      <c r="C637" s="15">
        <v>67028</v>
      </c>
      <c r="D637" s="16">
        <v>43434</v>
      </c>
      <c r="E637" s="17">
        <v>2308.33</v>
      </c>
      <c r="F637" s="17">
        <v>207.75</v>
      </c>
      <c r="G637" s="17">
        <v>2100.58</v>
      </c>
      <c r="H637" s="15" t="s">
        <v>218</v>
      </c>
    </row>
    <row r="638" spans="1:8" hidden="1" outlineLevel="2" x14ac:dyDescent="0.3">
      <c r="A638" s="18">
        <v>6</v>
      </c>
      <c r="B638" s="15" t="s">
        <v>265</v>
      </c>
      <c r="C638" s="15">
        <v>67029</v>
      </c>
      <c r="D638" s="16">
        <v>43434</v>
      </c>
      <c r="E638" s="17">
        <v>7370.83</v>
      </c>
      <c r="F638" s="17">
        <v>2211.25</v>
      </c>
      <c r="G638" s="17">
        <v>5159.58</v>
      </c>
      <c r="H638" s="15" t="s">
        <v>218</v>
      </c>
    </row>
    <row r="639" spans="1:8" hidden="1" outlineLevel="2" x14ac:dyDescent="0.3">
      <c r="A639" s="18">
        <v>6</v>
      </c>
      <c r="B639" s="15" t="s">
        <v>271</v>
      </c>
      <c r="C639" s="15">
        <v>67035</v>
      </c>
      <c r="D639" s="16">
        <v>43434</v>
      </c>
      <c r="E639" s="17">
        <v>4370.83</v>
      </c>
      <c r="F639" s="17">
        <v>1049</v>
      </c>
      <c r="G639" s="17">
        <v>3321.83</v>
      </c>
      <c r="H639" s="15" t="s">
        <v>218</v>
      </c>
    </row>
    <row r="640" spans="1:8" hidden="1" outlineLevel="2" x14ac:dyDescent="0.3">
      <c r="A640" s="18">
        <v>6</v>
      </c>
      <c r="B640" s="15" t="s">
        <v>275</v>
      </c>
      <c r="C640" s="15">
        <v>67039</v>
      </c>
      <c r="D640" s="16">
        <v>43434</v>
      </c>
      <c r="E640" s="17">
        <v>3245.83</v>
      </c>
      <c r="F640" s="17">
        <v>681.63</v>
      </c>
      <c r="G640" s="17">
        <v>2564.1999999999998</v>
      </c>
      <c r="H640" s="15" t="s">
        <v>218</v>
      </c>
    </row>
    <row r="641" spans="1:8" hidden="1" outlineLevel="2" x14ac:dyDescent="0.3">
      <c r="A641" s="18">
        <v>6</v>
      </c>
      <c r="B641" s="15" t="s">
        <v>276</v>
      </c>
      <c r="C641" s="15">
        <v>67040</v>
      </c>
      <c r="D641" s="16">
        <v>43434</v>
      </c>
      <c r="E641" s="17">
        <v>2495.83</v>
      </c>
      <c r="F641" s="17">
        <v>249.58</v>
      </c>
      <c r="G641" s="17">
        <v>2246.25</v>
      </c>
      <c r="H641" s="15" t="s">
        <v>218</v>
      </c>
    </row>
    <row r="642" spans="1:8" hidden="1" outlineLevel="2" x14ac:dyDescent="0.3">
      <c r="A642" s="18">
        <v>6</v>
      </c>
      <c r="B642" s="15" t="s">
        <v>278</v>
      </c>
      <c r="C642" s="15">
        <v>67042</v>
      </c>
      <c r="D642" s="16">
        <v>43434</v>
      </c>
      <c r="E642" s="17">
        <v>2495.83</v>
      </c>
      <c r="F642" s="17">
        <v>374.38</v>
      </c>
      <c r="G642" s="17">
        <v>2121.4499999999998</v>
      </c>
      <c r="H642" s="15" t="s">
        <v>218</v>
      </c>
    </row>
    <row r="643" spans="1:8" hidden="1" outlineLevel="2" x14ac:dyDescent="0.3">
      <c r="A643" s="18">
        <v>6</v>
      </c>
      <c r="B643" s="15" t="s">
        <v>280</v>
      </c>
      <c r="C643" s="15">
        <v>67044</v>
      </c>
      <c r="D643" s="16">
        <v>43434</v>
      </c>
      <c r="E643" s="17">
        <v>7183.33</v>
      </c>
      <c r="F643" s="17">
        <v>2155</v>
      </c>
      <c r="G643" s="17">
        <v>5028.33</v>
      </c>
      <c r="H643" s="15" t="s">
        <v>218</v>
      </c>
    </row>
    <row r="644" spans="1:8" hidden="1" outlineLevel="2" x14ac:dyDescent="0.3">
      <c r="A644" s="18">
        <v>6</v>
      </c>
      <c r="B644" s="15" t="s">
        <v>281</v>
      </c>
      <c r="C644" s="15">
        <v>67045</v>
      </c>
      <c r="D644" s="16">
        <v>43434</v>
      </c>
      <c r="E644" s="17">
        <v>2683.33</v>
      </c>
      <c r="F644" s="17">
        <v>590.33000000000004</v>
      </c>
      <c r="G644" s="17">
        <v>2093</v>
      </c>
      <c r="H644" s="15" t="s">
        <v>218</v>
      </c>
    </row>
    <row r="645" spans="1:8" hidden="1" outlineLevel="2" x14ac:dyDescent="0.3">
      <c r="A645" s="18">
        <v>6</v>
      </c>
      <c r="B645" s="15" t="s">
        <v>415</v>
      </c>
      <c r="C645" s="15">
        <v>67046</v>
      </c>
      <c r="D645" s="16">
        <v>43434</v>
      </c>
      <c r="E645" s="17">
        <v>2308.33</v>
      </c>
      <c r="F645" s="17">
        <v>253.92</v>
      </c>
      <c r="G645" s="17">
        <v>2054.41</v>
      </c>
      <c r="H645" s="15" t="s">
        <v>218</v>
      </c>
    </row>
    <row r="646" spans="1:8" hidden="1" outlineLevel="2" x14ac:dyDescent="0.3">
      <c r="A646" s="18">
        <v>6</v>
      </c>
      <c r="B646" s="15" t="s">
        <v>282</v>
      </c>
      <c r="C646" s="15">
        <v>67047</v>
      </c>
      <c r="D646" s="16">
        <v>43434</v>
      </c>
      <c r="E646" s="17">
        <v>3058.33</v>
      </c>
      <c r="F646" s="17">
        <v>672.83</v>
      </c>
      <c r="G646" s="17">
        <v>2385.5</v>
      </c>
      <c r="H646" s="15" t="s">
        <v>218</v>
      </c>
    </row>
    <row r="647" spans="1:8" hidden="1" outlineLevel="2" x14ac:dyDescent="0.3">
      <c r="A647" s="18">
        <v>6</v>
      </c>
      <c r="B647" s="15" t="s">
        <v>288</v>
      </c>
      <c r="C647" s="15">
        <v>67053</v>
      </c>
      <c r="D647" s="16">
        <v>43434</v>
      </c>
      <c r="E647" s="17">
        <v>7370.83</v>
      </c>
      <c r="F647" s="17">
        <v>1990.13</v>
      </c>
      <c r="G647" s="17">
        <v>5380.7</v>
      </c>
      <c r="H647" s="15" t="s">
        <v>218</v>
      </c>
    </row>
    <row r="648" spans="1:8" hidden="1" outlineLevel="2" x14ac:dyDescent="0.3">
      <c r="A648" s="18">
        <v>6</v>
      </c>
      <c r="B648" s="15" t="s">
        <v>292</v>
      </c>
      <c r="C648" s="15">
        <v>67057</v>
      </c>
      <c r="D648" s="16">
        <v>43434</v>
      </c>
      <c r="E648" s="17">
        <v>2870.83</v>
      </c>
      <c r="F648" s="17">
        <v>459.33</v>
      </c>
      <c r="G648" s="17">
        <v>2411.5</v>
      </c>
      <c r="H648" s="15" t="s">
        <v>218</v>
      </c>
    </row>
    <row r="649" spans="1:8" hidden="1" outlineLevel="2" x14ac:dyDescent="0.3">
      <c r="A649" s="18">
        <v>6</v>
      </c>
      <c r="B649" s="15" t="s">
        <v>295</v>
      </c>
      <c r="C649" s="15">
        <v>67060</v>
      </c>
      <c r="D649" s="16">
        <v>43434</v>
      </c>
      <c r="E649" s="17">
        <v>2495.83</v>
      </c>
      <c r="F649" s="17">
        <v>374.38</v>
      </c>
      <c r="G649" s="17">
        <v>2121.4499999999998</v>
      </c>
      <c r="H649" s="15" t="s">
        <v>218</v>
      </c>
    </row>
    <row r="650" spans="1:8" hidden="1" outlineLevel="2" x14ac:dyDescent="0.3">
      <c r="A650" s="18">
        <v>6</v>
      </c>
      <c r="B650" s="15" t="s">
        <v>299</v>
      </c>
      <c r="C650" s="15">
        <v>67064</v>
      </c>
      <c r="D650" s="16">
        <v>43434</v>
      </c>
      <c r="E650" s="17">
        <v>6433.33</v>
      </c>
      <c r="F650" s="17">
        <v>1737</v>
      </c>
      <c r="G650" s="17">
        <v>4696.33</v>
      </c>
      <c r="H650" s="15" t="s">
        <v>218</v>
      </c>
    </row>
    <row r="651" spans="1:8" hidden="1" outlineLevel="2" x14ac:dyDescent="0.3">
      <c r="A651" s="18">
        <v>6</v>
      </c>
      <c r="B651" s="15" t="s">
        <v>302</v>
      </c>
      <c r="C651" s="15">
        <v>67067</v>
      </c>
      <c r="D651" s="16">
        <v>43434</v>
      </c>
      <c r="E651" s="17">
        <v>3245.83</v>
      </c>
      <c r="F651" s="17">
        <v>616.71</v>
      </c>
      <c r="G651" s="17">
        <v>2629.12</v>
      </c>
      <c r="H651" s="15" t="s">
        <v>218</v>
      </c>
    </row>
    <row r="652" spans="1:8" hidden="1" outlineLevel="2" x14ac:dyDescent="0.3">
      <c r="A652" s="18">
        <v>6</v>
      </c>
      <c r="B652" s="15" t="s">
        <v>303</v>
      </c>
      <c r="C652" s="15">
        <v>67068</v>
      </c>
      <c r="D652" s="16">
        <v>43434</v>
      </c>
      <c r="E652" s="17">
        <v>2308.33</v>
      </c>
      <c r="F652" s="17">
        <v>346.25</v>
      </c>
      <c r="G652" s="17">
        <v>1962.08</v>
      </c>
      <c r="H652" s="15" t="s">
        <v>218</v>
      </c>
    </row>
    <row r="653" spans="1:8" hidden="1" outlineLevel="2" x14ac:dyDescent="0.3">
      <c r="A653" s="18">
        <v>6</v>
      </c>
      <c r="B653" s="15" t="s">
        <v>304</v>
      </c>
      <c r="C653" s="15">
        <v>67069</v>
      </c>
      <c r="D653" s="16">
        <v>43434</v>
      </c>
      <c r="E653" s="17">
        <v>2683.33</v>
      </c>
      <c r="F653" s="17">
        <v>509.83</v>
      </c>
      <c r="G653" s="17">
        <v>2173.5</v>
      </c>
      <c r="H653" s="15" t="s">
        <v>218</v>
      </c>
    </row>
    <row r="654" spans="1:8" hidden="1" outlineLevel="2" x14ac:dyDescent="0.3">
      <c r="A654" s="18">
        <v>6</v>
      </c>
      <c r="B654" s="15" t="s">
        <v>307</v>
      </c>
      <c r="C654" s="15">
        <v>67072</v>
      </c>
      <c r="D654" s="16">
        <v>43434</v>
      </c>
      <c r="E654" s="17">
        <v>2870.83</v>
      </c>
      <c r="F654" s="17">
        <v>660.29</v>
      </c>
      <c r="G654" s="17">
        <v>2210.54</v>
      </c>
      <c r="H654" s="15" t="s">
        <v>218</v>
      </c>
    </row>
    <row r="655" spans="1:8" hidden="1" outlineLevel="2" x14ac:dyDescent="0.3">
      <c r="A655" s="18">
        <v>6</v>
      </c>
      <c r="B655" s="15" t="s">
        <v>311</v>
      </c>
      <c r="C655" s="15">
        <v>67076</v>
      </c>
      <c r="D655" s="16">
        <v>43434</v>
      </c>
      <c r="E655" s="17">
        <v>2683.33</v>
      </c>
      <c r="F655" s="17">
        <v>670.83</v>
      </c>
      <c r="G655" s="17">
        <v>2012.5</v>
      </c>
      <c r="H655" s="15" t="s">
        <v>218</v>
      </c>
    </row>
    <row r="656" spans="1:8" hidden="1" outlineLevel="2" x14ac:dyDescent="0.3">
      <c r="A656" s="18">
        <v>6</v>
      </c>
      <c r="B656" s="15" t="s">
        <v>312</v>
      </c>
      <c r="C656" s="15">
        <v>67077</v>
      </c>
      <c r="D656" s="16">
        <v>43434</v>
      </c>
      <c r="E656" s="17">
        <v>3058.33</v>
      </c>
      <c r="F656" s="17">
        <v>703.42</v>
      </c>
      <c r="G656" s="17">
        <v>2354.91</v>
      </c>
      <c r="H656" s="15" t="s">
        <v>218</v>
      </c>
    </row>
    <row r="657" spans="1:8" hidden="1" outlineLevel="2" x14ac:dyDescent="0.3">
      <c r="A657" s="18">
        <v>6</v>
      </c>
      <c r="B657" s="15" t="s">
        <v>315</v>
      </c>
      <c r="C657" s="15">
        <v>67080</v>
      </c>
      <c r="D657" s="16">
        <v>43434</v>
      </c>
      <c r="E657" s="17">
        <v>4558.33</v>
      </c>
      <c r="F657" s="17">
        <v>1230.75</v>
      </c>
      <c r="G657" s="17">
        <v>3327.58</v>
      </c>
      <c r="H657" s="15" t="s">
        <v>218</v>
      </c>
    </row>
    <row r="658" spans="1:8" hidden="1" outlineLevel="2" x14ac:dyDescent="0.3">
      <c r="A658" s="18">
        <v>6</v>
      </c>
      <c r="B658" s="15" t="s">
        <v>322</v>
      </c>
      <c r="C658" s="15">
        <v>67087</v>
      </c>
      <c r="D658" s="16">
        <v>43434</v>
      </c>
      <c r="E658" s="17">
        <v>2683.33</v>
      </c>
      <c r="F658" s="17">
        <v>590.33000000000004</v>
      </c>
      <c r="G658" s="17">
        <v>2093</v>
      </c>
      <c r="H658" s="15" t="s">
        <v>218</v>
      </c>
    </row>
    <row r="659" spans="1:8" hidden="1" outlineLevel="2" x14ac:dyDescent="0.3">
      <c r="A659" s="18">
        <v>6</v>
      </c>
      <c r="B659" s="15" t="s">
        <v>323</v>
      </c>
      <c r="C659" s="15">
        <v>67088</v>
      </c>
      <c r="D659" s="16">
        <v>43434</v>
      </c>
      <c r="E659" s="17">
        <v>3620.83</v>
      </c>
      <c r="F659" s="17">
        <v>687.96</v>
      </c>
      <c r="G659" s="17">
        <v>2932.87</v>
      </c>
      <c r="H659" s="15" t="s">
        <v>218</v>
      </c>
    </row>
    <row r="660" spans="1:8" hidden="1" outlineLevel="2" x14ac:dyDescent="0.3">
      <c r="A660" s="18">
        <v>6</v>
      </c>
      <c r="B660" s="15" t="s">
        <v>327</v>
      </c>
      <c r="C660" s="15">
        <v>67092</v>
      </c>
      <c r="D660" s="16">
        <v>43434</v>
      </c>
      <c r="E660" s="17">
        <v>5495.83</v>
      </c>
      <c r="F660" s="17">
        <v>1373.96</v>
      </c>
      <c r="G660" s="17">
        <v>4121.87</v>
      </c>
      <c r="H660" s="15" t="s">
        <v>218</v>
      </c>
    </row>
    <row r="661" spans="1:8" hidden="1" outlineLevel="2" x14ac:dyDescent="0.3">
      <c r="A661" s="18">
        <v>6</v>
      </c>
      <c r="B661" s="15" t="s">
        <v>338</v>
      </c>
      <c r="C661" s="15">
        <v>67103</v>
      </c>
      <c r="D661" s="16">
        <v>43434</v>
      </c>
      <c r="E661" s="17">
        <v>2870.83</v>
      </c>
      <c r="F661" s="17">
        <v>516.75</v>
      </c>
      <c r="G661" s="17">
        <v>2354.08</v>
      </c>
      <c r="H661" s="15" t="s">
        <v>218</v>
      </c>
    </row>
    <row r="662" spans="1:8" hidden="1" outlineLevel="2" x14ac:dyDescent="0.3">
      <c r="A662" s="18">
        <v>6</v>
      </c>
      <c r="B662" s="15" t="s">
        <v>340</v>
      </c>
      <c r="C662" s="15">
        <v>67105</v>
      </c>
      <c r="D662" s="16">
        <v>43434</v>
      </c>
      <c r="E662" s="17">
        <v>2495.83</v>
      </c>
      <c r="F662" s="17">
        <v>274.54000000000002</v>
      </c>
      <c r="G662" s="17">
        <v>2221.29</v>
      </c>
      <c r="H662" s="15" t="s">
        <v>218</v>
      </c>
    </row>
    <row r="663" spans="1:8" hidden="1" outlineLevel="2" x14ac:dyDescent="0.3">
      <c r="A663" s="18">
        <v>6</v>
      </c>
      <c r="B663" s="15" t="s">
        <v>341</v>
      </c>
      <c r="C663" s="15">
        <v>67106</v>
      </c>
      <c r="D663" s="16">
        <v>43434</v>
      </c>
      <c r="E663" s="17">
        <v>3245.83</v>
      </c>
      <c r="F663" s="17">
        <v>681.63</v>
      </c>
      <c r="G663" s="17">
        <v>2564.1999999999998</v>
      </c>
      <c r="H663" s="15" t="s">
        <v>218</v>
      </c>
    </row>
    <row r="664" spans="1:8" hidden="1" outlineLevel="2" x14ac:dyDescent="0.3">
      <c r="A664" s="18">
        <v>6</v>
      </c>
      <c r="B664" s="15" t="s">
        <v>346</v>
      </c>
      <c r="C664" s="15">
        <v>67111</v>
      </c>
      <c r="D664" s="16">
        <v>43434</v>
      </c>
      <c r="E664" s="17">
        <v>3058.33</v>
      </c>
      <c r="F664" s="17">
        <v>672.83</v>
      </c>
      <c r="G664" s="17">
        <v>2385.5</v>
      </c>
      <c r="H664" s="15" t="s">
        <v>218</v>
      </c>
    </row>
    <row r="665" spans="1:8" hidden="1" outlineLevel="2" x14ac:dyDescent="0.3">
      <c r="A665" s="18">
        <v>6</v>
      </c>
      <c r="B665" s="15" t="s">
        <v>349</v>
      </c>
      <c r="C665" s="15">
        <v>67114</v>
      </c>
      <c r="D665" s="16">
        <v>43434</v>
      </c>
      <c r="E665" s="17">
        <v>7183.33</v>
      </c>
      <c r="F665" s="17">
        <v>2298.67</v>
      </c>
      <c r="G665" s="17">
        <v>4884.66</v>
      </c>
      <c r="H665" s="15" t="s">
        <v>218</v>
      </c>
    </row>
    <row r="666" spans="1:8" hidden="1" outlineLevel="2" x14ac:dyDescent="0.3">
      <c r="A666" s="18">
        <v>6</v>
      </c>
      <c r="B666" s="15" t="s">
        <v>354</v>
      </c>
      <c r="C666" s="15">
        <v>67119</v>
      </c>
      <c r="D666" s="16">
        <v>43434</v>
      </c>
      <c r="E666" s="17">
        <v>4745.83</v>
      </c>
      <c r="F666" s="17">
        <v>1376.29</v>
      </c>
      <c r="G666" s="17">
        <v>3369.54</v>
      </c>
      <c r="H666" s="15" t="s">
        <v>218</v>
      </c>
    </row>
    <row r="667" spans="1:8" hidden="1" outlineLevel="2" x14ac:dyDescent="0.3">
      <c r="A667" s="18">
        <v>6</v>
      </c>
      <c r="B667" s="15" t="s">
        <v>355</v>
      </c>
      <c r="C667" s="15">
        <v>67120</v>
      </c>
      <c r="D667" s="16">
        <v>43434</v>
      </c>
      <c r="E667" s="17">
        <v>2683.33</v>
      </c>
      <c r="F667" s="17">
        <v>590.33000000000004</v>
      </c>
      <c r="G667" s="17">
        <v>2093</v>
      </c>
      <c r="H667" s="15" t="s">
        <v>218</v>
      </c>
    </row>
    <row r="668" spans="1:8" hidden="1" outlineLevel="2" x14ac:dyDescent="0.3">
      <c r="A668" s="18">
        <v>6</v>
      </c>
      <c r="B668" s="15" t="s">
        <v>358</v>
      </c>
      <c r="C668" s="15">
        <v>67123</v>
      </c>
      <c r="D668" s="16">
        <v>43434</v>
      </c>
      <c r="E668" s="17">
        <v>5683.33</v>
      </c>
      <c r="F668" s="17">
        <v>1364</v>
      </c>
      <c r="G668" s="17">
        <v>4319.33</v>
      </c>
      <c r="H668" s="15" t="s">
        <v>218</v>
      </c>
    </row>
    <row r="669" spans="1:8" hidden="1" outlineLevel="2" x14ac:dyDescent="0.3">
      <c r="A669" s="18">
        <v>6</v>
      </c>
      <c r="B669" s="15" t="s">
        <v>371</v>
      </c>
      <c r="C669" s="15">
        <v>67136</v>
      </c>
      <c r="D669" s="16">
        <v>43434</v>
      </c>
      <c r="E669" s="17">
        <v>2870.83</v>
      </c>
      <c r="F669" s="17">
        <v>689</v>
      </c>
      <c r="G669" s="17">
        <v>2181.83</v>
      </c>
      <c r="H669" s="15" t="s">
        <v>218</v>
      </c>
    </row>
    <row r="670" spans="1:8" hidden="1" outlineLevel="2" x14ac:dyDescent="0.3">
      <c r="A670" s="18">
        <v>6</v>
      </c>
      <c r="B670" s="15" t="s">
        <v>373</v>
      </c>
      <c r="C670" s="15">
        <v>67138</v>
      </c>
      <c r="D670" s="16">
        <v>43434</v>
      </c>
      <c r="E670" s="17">
        <v>2308.33</v>
      </c>
      <c r="F670" s="17">
        <v>207.75</v>
      </c>
      <c r="G670" s="17">
        <v>2100.58</v>
      </c>
      <c r="H670" s="15" t="s">
        <v>218</v>
      </c>
    </row>
    <row r="671" spans="1:8" hidden="1" outlineLevel="2" x14ac:dyDescent="0.3">
      <c r="A671" s="18">
        <v>6</v>
      </c>
      <c r="B671" s="15" t="s">
        <v>374</v>
      </c>
      <c r="C671" s="15">
        <v>67139</v>
      </c>
      <c r="D671" s="16">
        <v>43434</v>
      </c>
      <c r="E671" s="17">
        <v>3245.83</v>
      </c>
      <c r="F671" s="17">
        <v>681.63</v>
      </c>
      <c r="G671" s="17">
        <v>2564.1999999999998</v>
      </c>
      <c r="H671" s="15" t="s">
        <v>218</v>
      </c>
    </row>
    <row r="672" spans="1:8" hidden="1" outlineLevel="2" x14ac:dyDescent="0.3">
      <c r="A672" s="18">
        <v>6</v>
      </c>
      <c r="B672" s="15" t="s">
        <v>379</v>
      </c>
      <c r="C672" s="15">
        <v>67144</v>
      </c>
      <c r="D672" s="16">
        <v>43434</v>
      </c>
      <c r="E672" s="17">
        <v>2870.83</v>
      </c>
      <c r="F672" s="17">
        <v>545.46</v>
      </c>
      <c r="G672" s="17">
        <v>2325.37</v>
      </c>
      <c r="H672" s="15" t="s">
        <v>218</v>
      </c>
    </row>
    <row r="673" spans="1:8" hidden="1" outlineLevel="2" x14ac:dyDescent="0.3">
      <c r="A673" s="18">
        <v>6</v>
      </c>
      <c r="B673" s="15" t="s">
        <v>382</v>
      </c>
      <c r="C673" s="15">
        <v>67147</v>
      </c>
      <c r="D673" s="16">
        <v>43434</v>
      </c>
      <c r="E673" s="17">
        <v>2683.33</v>
      </c>
      <c r="F673" s="17">
        <v>617.16999999999996</v>
      </c>
      <c r="G673" s="17">
        <v>2066.16</v>
      </c>
      <c r="H673" s="15" t="s">
        <v>218</v>
      </c>
    </row>
    <row r="674" spans="1:8" hidden="1" outlineLevel="2" x14ac:dyDescent="0.3">
      <c r="A674" s="18">
        <v>6</v>
      </c>
      <c r="B674" s="15" t="s">
        <v>386</v>
      </c>
      <c r="C674" s="15">
        <v>67151</v>
      </c>
      <c r="D674" s="16">
        <v>43434</v>
      </c>
      <c r="E674" s="17">
        <v>6433.33</v>
      </c>
      <c r="F674" s="17">
        <v>1865.67</v>
      </c>
      <c r="G674" s="17">
        <v>4567.66</v>
      </c>
      <c r="H674" s="15" t="s">
        <v>218</v>
      </c>
    </row>
    <row r="675" spans="1:8" hidden="1" outlineLevel="2" x14ac:dyDescent="0.3">
      <c r="A675" s="18">
        <v>6</v>
      </c>
      <c r="B675" s="15" t="s">
        <v>390</v>
      </c>
      <c r="C675" s="15">
        <v>67155</v>
      </c>
      <c r="D675" s="16">
        <v>43434</v>
      </c>
      <c r="E675" s="17">
        <v>4933.33</v>
      </c>
      <c r="F675" s="17">
        <v>1134.67</v>
      </c>
      <c r="G675" s="17">
        <v>3798.66</v>
      </c>
      <c r="H675" s="15" t="s">
        <v>218</v>
      </c>
    </row>
    <row r="676" spans="1:8" hidden="1" outlineLevel="2" x14ac:dyDescent="0.3">
      <c r="A676" s="18">
        <v>6</v>
      </c>
      <c r="B676" s="15" t="s">
        <v>399</v>
      </c>
      <c r="C676" s="15">
        <v>67164</v>
      </c>
      <c r="D676" s="16">
        <v>43434</v>
      </c>
      <c r="E676" s="17">
        <v>2683.33</v>
      </c>
      <c r="F676" s="17">
        <v>456.17</v>
      </c>
      <c r="G676" s="17">
        <v>2227.16</v>
      </c>
      <c r="H676" s="15" t="s">
        <v>218</v>
      </c>
    </row>
    <row r="677" spans="1:8" hidden="1" outlineLevel="2" x14ac:dyDescent="0.3">
      <c r="A677" s="18">
        <v>6</v>
      </c>
      <c r="B677" s="15" t="s">
        <v>408</v>
      </c>
      <c r="C677" s="15">
        <v>67173</v>
      </c>
      <c r="D677" s="16">
        <v>43434</v>
      </c>
      <c r="E677" s="17">
        <v>3245.83</v>
      </c>
      <c r="F677" s="17">
        <v>584.25</v>
      </c>
      <c r="G677" s="17">
        <v>2661.58</v>
      </c>
      <c r="H677" s="15" t="s">
        <v>218</v>
      </c>
    </row>
    <row r="678" spans="1:8" hidden="1" outlineLevel="2" x14ac:dyDescent="0.3">
      <c r="A678" s="18">
        <v>6</v>
      </c>
      <c r="B678" s="15" t="s">
        <v>411</v>
      </c>
      <c r="C678" s="15">
        <v>67176</v>
      </c>
      <c r="D678" s="16">
        <v>43434</v>
      </c>
      <c r="E678" s="17">
        <v>3058.33</v>
      </c>
      <c r="F678" s="17">
        <v>764.58</v>
      </c>
      <c r="G678" s="17">
        <v>2293.75</v>
      </c>
      <c r="H678" s="15" t="s">
        <v>218</v>
      </c>
    </row>
    <row r="679" spans="1:8" hidden="1" outlineLevel="2" x14ac:dyDescent="0.3">
      <c r="A679" s="18">
        <v>6</v>
      </c>
      <c r="B679" s="15" t="s">
        <v>220</v>
      </c>
      <c r="C679" s="15">
        <v>67181</v>
      </c>
      <c r="D679" s="16">
        <v>43465</v>
      </c>
      <c r="E679" s="17">
        <v>3245.83</v>
      </c>
      <c r="F679" s="17">
        <v>681.63</v>
      </c>
      <c r="G679" s="17">
        <v>2564.1999999999998</v>
      </c>
      <c r="H679" s="15" t="s">
        <v>218</v>
      </c>
    </row>
    <row r="680" spans="1:8" hidden="1" outlineLevel="2" x14ac:dyDescent="0.3">
      <c r="A680" s="18">
        <v>6</v>
      </c>
      <c r="B680" s="15" t="s">
        <v>221</v>
      </c>
      <c r="C680" s="15">
        <v>67182</v>
      </c>
      <c r="D680" s="16">
        <v>43465</v>
      </c>
      <c r="E680" s="17">
        <v>3620.83</v>
      </c>
      <c r="F680" s="17">
        <v>905.21</v>
      </c>
      <c r="G680" s="17">
        <v>2715.62</v>
      </c>
      <c r="H680" s="15" t="s">
        <v>218</v>
      </c>
    </row>
    <row r="681" spans="1:8" hidden="1" outlineLevel="2" x14ac:dyDescent="0.3">
      <c r="A681" s="18">
        <v>6</v>
      </c>
      <c r="B681" s="15" t="s">
        <v>222</v>
      </c>
      <c r="C681" s="15">
        <v>67183</v>
      </c>
      <c r="D681" s="16">
        <v>43465</v>
      </c>
      <c r="E681" s="17">
        <v>2870.83</v>
      </c>
      <c r="F681" s="17">
        <v>545.46</v>
      </c>
      <c r="G681" s="17">
        <v>2325.37</v>
      </c>
      <c r="H681" s="15" t="s">
        <v>218</v>
      </c>
    </row>
    <row r="682" spans="1:8" hidden="1" outlineLevel="2" x14ac:dyDescent="0.3">
      <c r="A682" s="18">
        <v>6</v>
      </c>
      <c r="B682" s="15" t="s">
        <v>223</v>
      </c>
      <c r="C682" s="15">
        <v>67184</v>
      </c>
      <c r="D682" s="16">
        <v>43465</v>
      </c>
      <c r="E682" s="17">
        <v>3058.33</v>
      </c>
      <c r="F682" s="17">
        <v>489.33</v>
      </c>
      <c r="G682" s="17">
        <v>2569</v>
      </c>
      <c r="H682" s="15" t="s">
        <v>218</v>
      </c>
    </row>
    <row r="683" spans="1:8" hidden="1" outlineLevel="2" x14ac:dyDescent="0.3">
      <c r="A683" s="18">
        <v>6</v>
      </c>
      <c r="B683" s="15" t="s">
        <v>226</v>
      </c>
      <c r="C683" s="15">
        <v>67187</v>
      </c>
      <c r="D683" s="16">
        <v>43465</v>
      </c>
      <c r="E683" s="17">
        <v>4933.33</v>
      </c>
      <c r="F683" s="17">
        <v>1184</v>
      </c>
      <c r="G683" s="17">
        <v>3749.33</v>
      </c>
      <c r="H683" s="15" t="s">
        <v>218</v>
      </c>
    </row>
    <row r="684" spans="1:8" hidden="1" outlineLevel="2" x14ac:dyDescent="0.3">
      <c r="A684" s="18">
        <v>6</v>
      </c>
      <c r="B684" s="15" t="s">
        <v>230</v>
      </c>
      <c r="C684" s="15">
        <v>67191</v>
      </c>
      <c r="D684" s="16">
        <v>43465</v>
      </c>
      <c r="E684" s="17">
        <v>7183.33</v>
      </c>
      <c r="F684" s="17">
        <v>2298.67</v>
      </c>
      <c r="G684" s="17">
        <v>4884.66</v>
      </c>
      <c r="H684" s="15" t="s">
        <v>218</v>
      </c>
    </row>
    <row r="685" spans="1:8" hidden="1" outlineLevel="2" x14ac:dyDescent="0.3">
      <c r="A685" s="18">
        <v>6</v>
      </c>
      <c r="B685" s="15" t="s">
        <v>233</v>
      </c>
      <c r="C685" s="15">
        <v>67194</v>
      </c>
      <c r="D685" s="16">
        <v>43465</v>
      </c>
      <c r="E685" s="17">
        <v>2495.83</v>
      </c>
      <c r="F685" s="17">
        <v>399.33</v>
      </c>
      <c r="G685" s="17">
        <v>2096.5</v>
      </c>
      <c r="H685" s="15" t="s">
        <v>218</v>
      </c>
    </row>
    <row r="686" spans="1:8" hidden="1" outlineLevel="2" x14ac:dyDescent="0.3">
      <c r="A686" s="18">
        <v>6</v>
      </c>
      <c r="B686" s="15" t="s">
        <v>236</v>
      </c>
      <c r="C686" s="15">
        <v>67197</v>
      </c>
      <c r="D686" s="16">
        <v>43465</v>
      </c>
      <c r="E686" s="17">
        <v>3245.83</v>
      </c>
      <c r="F686" s="17">
        <v>714.08</v>
      </c>
      <c r="G686" s="17">
        <v>2531.75</v>
      </c>
      <c r="H686" s="15" t="s">
        <v>218</v>
      </c>
    </row>
    <row r="687" spans="1:8" hidden="1" outlineLevel="2" x14ac:dyDescent="0.3">
      <c r="A687" s="18">
        <v>6</v>
      </c>
      <c r="B687" s="15" t="s">
        <v>242</v>
      </c>
      <c r="C687" s="15">
        <v>67203</v>
      </c>
      <c r="D687" s="16">
        <v>43465</v>
      </c>
      <c r="E687" s="17">
        <v>5120.83</v>
      </c>
      <c r="F687" s="17">
        <v>1382.63</v>
      </c>
      <c r="G687" s="17">
        <v>3738.2</v>
      </c>
      <c r="H687" s="15" t="s">
        <v>218</v>
      </c>
    </row>
    <row r="688" spans="1:8" hidden="1" outlineLevel="2" x14ac:dyDescent="0.3">
      <c r="A688" s="18">
        <v>6</v>
      </c>
      <c r="B688" s="15" t="s">
        <v>243</v>
      </c>
      <c r="C688" s="15">
        <v>67204</v>
      </c>
      <c r="D688" s="16">
        <v>43465</v>
      </c>
      <c r="E688" s="17">
        <v>4558.33</v>
      </c>
      <c r="F688" s="17">
        <v>1139.58</v>
      </c>
      <c r="G688" s="17">
        <v>3418.75</v>
      </c>
      <c r="H688" s="15" t="s">
        <v>218</v>
      </c>
    </row>
    <row r="689" spans="1:8" hidden="1" outlineLevel="2" x14ac:dyDescent="0.3">
      <c r="A689" s="18">
        <v>6</v>
      </c>
      <c r="B689" s="15" t="s">
        <v>246</v>
      </c>
      <c r="C689" s="15">
        <v>67207</v>
      </c>
      <c r="D689" s="16">
        <v>43465</v>
      </c>
      <c r="E689" s="17">
        <v>3058.33</v>
      </c>
      <c r="F689" s="17">
        <v>642.25</v>
      </c>
      <c r="G689" s="17">
        <v>2416.08</v>
      </c>
      <c r="H689" s="15" t="s">
        <v>218</v>
      </c>
    </row>
    <row r="690" spans="1:8" hidden="1" outlineLevel="2" x14ac:dyDescent="0.3">
      <c r="A690" s="18">
        <v>6</v>
      </c>
      <c r="B690" s="15" t="s">
        <v>247</v>
      </c>
      <c r="C690" s="15">
        <v>67208</v>
      </c>
      <c r="D690" s="16">
        <v>43465</v>
      </c>
      <c r="E690" s="17">
        <v>2495.83</v>
      </c>
      <c r="F690" s="17">
        <v>349.42</v>
      </c>
      <c r="G690" s="17">
        <v>2146.41</v>
      </c>
      <c r="H690" s="15" t="s">
        <v>218</v>
      </c>
    </row>
    <row r="691" spans="1:8" hidden="1" outlineLevel="2" x14ac:dyDescent="0.3">
      <c r="A691" s="18">
        <v>6</v>
      </c>
      <c r="B691" s="15" t="s">
        <v>251</v>
      </c>
      <c r="C691" s="15">
        <v>67212</v>
      </c>
      <c r="D691" s="16">
        <v>43465</v>
      </c>
      <c r="E691" s="17">
        <v>2495.83</v>
      </c>
      <c r="F691" s="17">
        <v>224.63</v>
      </c>
      <c r="G691" s="17">
        <v>2271.1999999999998</v>
      </c>
      <c r="H691" s="15" t="s">
        <v>218</v>
      </c>
    </row>
    <row r="692" spans="1:8" hidden="1" outlineLevel="2" x14ac:dyDescent="0.3">
      <c r="A692" s="18">
        <v>6</v>
      </c>
      <c r="B692" s="15" t="s">
        <v>256</v>
      </c>
      <c r="C692" s="15">
        <v>67217</v>
      </c>
      <c r="D692" s="16">
        <v>43465</v>
      </c>
      <c r="E692" s="17">
        <v>4558.33</v>
      </c>
      <c r="F692" s="17">
        <v>1048.42</v>
      </c>
      <c r="G692" s="17">
        <v>3509.91</v>
      </c>
      <c r="H692" s="15" t="s">
        <v>218</v>
      </c>
    </row>
    <row r="693" spans="1:8" hidden="1" outlineLevel="2" x14ac:dyDescent="0.3">
      <c r="A693" s="18">
        <v>6</v>
      </c>
      <c r="B693" s="15" t="s">
        <v>257</v>
      </c>
      <c r="C693" s="15">
        <v>67218</v>
      </c>
      <c r="D693" s="16">
        <v>43465</v>
      </c>
      <c r="E693" s="17">
        <v>3058.33</v>
      </c>
      <c r="F693" s="17">
        <v>550.5</v>
      </c>
      <c r="G693" s="17">
        <v>2507.83</v>
      </c>
      <c r="H693" s="15" t="s">
        <v>218</v>
      </c>
    </row>
    <row r="694" spans="1:8" hidden="1" outlineLevel="2" x14ac:dyDescent="0.3">
      <c r="A694" s="18">
        <v>6</v>
      </c>
      <c r="B694" s="15" t="s">
        <v>416</v>
      </c>
      <c r="C694" s="15">
        <v>67222</v>
      </c>
      <c r="D694" s="16">
        <v>43465</v>
      </c>
      <c r="E694" s="17">
        <v>2308.33</v>
      </c>
      <c r="F694" s="17">
        <v>277</v>
      </c>
      <c r="G694" s="17">
        <v>2031.33</v>
      </c>
      <c r="H694" s="15" t="s">
        <v>218</v>
      </c>
    </row>
    <row r="695" spans="1:8" hidden="1" outlineLevel="2" x14ac:dyDescent="0.3">
      <c r="A695" s="18">
        <v>6</v>
      </c>
      <c r="B695" s="15" t="s">
        <v>262</v>
      </c>
      <c r="C695" s="15">
        <v>67224</v>
      </c>
      <c r="D695" s="16">
        <v>43465</v>
      </c>
      <c r="E695" s="17">
        <v>6808.33</v>
      </c>
      <c r="F695" s="17">
        <v>2178.67</v>
      </c>
      <c r="G695" s="17">
        <v>4629.66</v>
      </c>
      <c r="H695" s="15" t="s">
        <v>218</v>
      </c>
    </row>
    <row r="696" spans="1:8" hidden="1" outlineLevel="2" x14ac:dyDescent="0.3">
      <c r="A696" s="18">
        <v>6</v>
      </c>
      <c r="B696" s="15" t="s">
        <v>263</v>
      </c>
      <c r="C696" s="15">
        <v>67225</v>
      </c>
      <c r="D696" s="16">
        <v>43465</v>
      </c>
      <c r="E696" s="17">
        <v>2870.83</v>
      </c>
      <c r="F696" s="17">
        <v>516.75</v>
      </c>
      <c r="G696" s="17">
        <v>2354.08</v>
      </c>
      <c r="H696" s="15" t="s">
        <v>218</v>
      </c>
    </row>
    <row r="697" spans="1:8" hidden="1" outlineLevel="2" x14ac:dyDescent="0.3">
      <c r="A697" s="18">
        <v>6</v>
      </c>
      <c r="B697" s="15" t="s">
        <v>417</v>
      </c>
      <c r="C697" s="15">
        <v>67227</v>
      </c>
      <c r="D697" s="16">
        <v>43465</v>
      </c>
      <c r="E697" s="17">
        <v>2308.33</v>
      </c>
      <c r="F697" s="17">
        <v>253.92</v>
      </c>
      <c r="G697" s="17">
        <v>2054.41</v>
      </c>
      <c r="H697" s="15" t="s">
        <v>218</v>
      </c>
    </row>
    <row r="698" spans="1:8" hidden="1" outlineLevel="2" x14ac:dyDescent="0.3">
      <c r="A698" s="18">
        <v>6</v>
      </c>
      <c r="B698" s="15" t="s">
        <v>414</v>
      </c>
      <c r="C698" s="15">
        <v>67228</v>
      </c>
      <c r="D698" s="16">
        <v>43465</v>
      </c>
      <c r="E698" s="17">
        <v>2308.33</v>
      </c>
      <c r="F698" s="17">
        <v>207.75</v>
      </c>
      <c r="G698" s="17">
        <v>2100.58</v>
      </c>
      <c r="H698" s="15" t="s">
        <v>218</v>
      </c>
    </row>
    <row r="699" spans="1:8" hidden="1" outlineLevel="2" x14ac:dyDescent="0.3">
      <c r="A699" s="18">
        <v>6</v>
      </c>
      <c r="B699" s="15" t="s">
        <v>265</v>
      </c>
      <c r="C699" s="15">
        <v>67229</v>
      </c>
      <c r="D699" s="16">
        <v>43465</v>
      </c>
      <c r="E699" s="17">
        <v>7370.83</v>
      </c>
      <c r="F699" s="17">
        <v>2211.25</v>
      </c>
      <c r="G699" s="17">
        <v>5159.58</v>
      </c>
      <c r="H699" s="15" t="s">
        <v>218</v>
      </c>
    </row>
    <row r="700" spans="1:8" hidden="1" outlineLevel="2" x14ac:dyDescent="0.3">
      <c r="A700" s="18">
        <v>6</v>
      </c>
      <c r="B700" s="15" t="s">
        <v>271</v>
      </c>
      <c r="C700" s="15">
        <v>67235</v>
      </c>
      <c r="D700" s="16">
        <v>43465</v>
      </c>
      <c r="E700" s="17">
        <v>4370.83</v>
      </c>
      <c r="F700" s="17">
        <v>1049</v>
      </c>
      <c r="G700" s="17">
        <v>3321.83</v>
      </c>
      <c r="H700" s="15" t="s">
        <v>218</v>
      </c>
    </row>
    <row r="701" spans="1:8" hidden="1" outlineLevel="2" x14ac:dyDescent="0.3">
      <c r="A701" s="18">
        <v>6</v>
      </c>
      <c r="B701" s="15" t="s">
        <v>275</v>
      </c>
      <c r="C701" s="15">
        <v>67239</v>
      </c>
      <c r="D701" s="16">
        <v>43465</v>
      </c>
      <c r="E701" s="17">
        <v>3245.83</v>
      </c>
      <c r="F701" s="17">
        <v>681.63</v>
      </c>
      <c r="G701" s="17">
        <v>2564.1999999999998</v>
      </c>
      <c r="H701" s="15" t="s">
        <v>218</v>
      </c>
    </row>
    <row r="702" spans="1:8" hidden="1" outlineLevel="2" x14ac:dyDescent="0.3">
      <c r="A702" s="18">
        <v>6</v>
      </c>
      <c r="B702" s="15" t="s">
        <v>276</v>
      </c>
      <c r="C702" s="15">
        <v>67240</v>
      </c>
      <c r="D702" s="16">
        <v>43465</v>
      </c>
      <c r="E702" s="17">
        <v>2495.83</v>
      </c>
      <c r="F702" s="17">
        <v>249.58</v>
      </c>
      <c r="G702" s="17">
        <v>2246.25</v>
      </c>
      <c r="H702" s="15" t="s">
        <v>218</v>
      </c>
    </row>
    <row r="703" spans="1:8" hidden="1" outlineLevel="2" x14ac:dyDescent="0.3">
      <c r="A703" s="18">
        <v>6</v>
      </c>
      <c r="B703" s="15" t="s">
        <v>278</v>
      </c>
      <c r="C703" s="15">
        <v>67242</v>
      </c>
      <c r="D703" s="16">
        <v>43465</v>
      </c>
      <c r="E703" s="17">
        <v>2495.83</v>
      </c>
      <c r="F703" s="17">
        <v>374.38</v>
      </c>
      <c r="G703" s="17">
        <v>2121.4499999999998</v>
      </c>
      <c r="H703" s="15" t="s">
        <v>218</v>
      </c>
    </row>
    <row r="704" spans="1:8" hidden="1" outlineLevel="2" x14ac:dyDescent="0.3">
      <c r="A704" s="18">
        <v>6</v>
      </c>
      <c r="B704" s="15" t="s">
        <v>280</v>
      </c>
      <c r="C704" s="15">
        <v>67244</v>
      </c>
      <c r="D704" s="16">
        <v>43465</v>
      </c>
      <c r="E704" s="17">
        <v>7183.33</v>
      </c>
      <c r="F704" s="17">
        <v>2155</v>
      </c>
      <c r="G704" s="17">
        <v>5028.33</v>
      </c>
      <c r="H704" s="15" t="s">
        <v>218</v>
      </c>
    </row>
    <row r="705" spans="1:8" hidden="1" outlineLevel="2" x14ac:dyDescent="0.3">
      <c r="A705" s="18">
        <v>6</v>
      </c>
      <c r="B705" s="15" t="s">
        <v>281</v>
      </c>
      <c r="C705" s="15">
        <v>67245</v>
      </c>
      <c r="D705" s="16">
        <v>43465</v>
      </c>
      <c r="E705" s="17">
        <v>2683.33</v>
      </c>
      <c r="F705" s="17">
        <v>590.33000000000004</v>
      </c>
      <c r="G705" s="17">
        <v>2093</v>
      </c>
      <c r="H705" s="15" t="s">
        <v>218</v>
      </c>
    </row>
    <row r="706" spans="1:8" hidden="1" outlineLevel="2" x14ac:dyDescent="0.3">
      <c r="A706" s="18">
        <v>6</v>
      </c>
      <c r="B706" s="15" t="s">
        <v>415</v>
      </c>
      <c r="C706" s="15">
        <v>67246</v>
      </c>
      <c r="D706" s="16">
        <v>43465</v>
      </c>
      <c r="E706" s="17">
        <v>2308.33</v>
      </c>
      <c r="F706" s="17">
        <v>253.92</v>
      </c>
      <c r="G706" s="17">
        <v>2054.41</v>
      </c>
      <c r="H706" s="15" t="s">
        <v>218</v>
      </c>
    </row>
    <row r="707" spans="1:8" hidden="1" outlineLevel="2" x14ac:dyDescent="0.3">
      <c r="A707" s="18">
        <v>6</v>
      </c>
      <c r="B707" s="15" t="s">
        <v>282</v>
      </c>
      <c r="C707" s="15">
        <v>67247</v>
      </c>
      <c r="D707" s="16">
        <v>43465</v>
      </c>
      <c r="E707" s="17">
        <v>3058.33</v>
      </c>
      <c r="F707" s="17">
        <v>672.83</v>
      </c>
      <c r="G707" s="17">
        <v>2385.5</v>
      </c>
      <c r="H707" s="15" t="s">
        <v>218</v>
      </c>
    </row>
    <row r="708" spans="1:8" hidden="1" outlineLevel="2" x14ac:dyDescent="0.3">
      <c r="A708" s="18">
        <v>6</v>
      </c>
      <c r="B708" s="15" t="s">
        <v>288</v>
      </c>
      <c r="C708" s="15">
        <v>67253</v>
      </c>
      <c r="D708" s="16">
        <v>43465</v>
      </c>
      <c r="E708" s="17">
        <v>7370.83</v>
      </c>
      <c r="F708" s="17">
        <v>1990.13</v>
      </c>
      <c r="G708" s="17">
        <v>5380.7</v>
      </c>
      <c r="H708" s="15" t="s">
        <v>218</v>
      </c>
    </row>
    <row r="709" spans="1:8" hidden="1" outlineLevel="2" x14ac:dyDescent="0.3">
      <c r="A709" s="18">
        <v>6</v>
      </c>
      <c r="B709" s="15" t="s">
        <v>292</v>
      </c>
      <c r="C709" s="15">
        <v>67257</v>
      </c>
      <c r="D709" s="16">
        <v>43465</v>
      </c>
      <c r="E709" s="17">
        <v>2870.83</v>
      </c>
      <c r="F709" s="17">
        <v>459.33</v>
      </c>
      <c r="G709" s="17">
        <v>2411.5</v>
      </c>
      <c r="H709" s="15" t="s">
        <v>218</v>
      </c>
    </row>
    <row r="710" spans="1:8" hidden="1" outlineLevel="2" x14ac:dyDescent="0.3">
      <c r="A710" s="18">
        <v>6</v>
      </c>
      <c r="B710" s="15" t="s">
        <v>295</v>
      </c>
      <c r="C710" s="15">
        <v>67260</v>
      </c>
      <c r="D710" s="16">
        <v>43465</v>
      </c>
      <c r="E710" s="17">
        <v>2495.83</v>
      </c>
      <c r="F710" s="17">
        <v>374.38</v>
      </c>
      <c r="G710" s="17">
        <v>2121.4499999999998</v>
      </c>
      <c r="H710" s="15" t="s">
        <v>218</v>
      </c>
    </row>
    <row r="711" spans="1:8" hidden="1" outlineLevel="2" x14ac:dyDescent="0.3">
      <c r="A711" s="18">
        <v>6</v>
      </c>
      <c r="B711" s="15" t="s">
        <v>299</v>
      </c>
      <c r="C711" s="15">
        <v>67264</v>
      </c>
      <c r="D711" s="16">
        <v>43465</v>
      </c>
      <c r="E711" s="17">
        <v>6433.33</v>
      </c>
      <c r="F711" s="17">
        <v>1737</v>
      </c>
      <c r="G711" s="17">
        <v>4696.33</v>
      </c>
      <c r="H711" s="15" t="s">
        <v>218</v>
      </c>
    </row>
    <row r="712" spans="1:8" hidden="1" outlineLevel="2" x14ac:dyDescent="0.3">
      <c r="A712" s="18">
        <v>6</v>
      </c>
      <c r="B712" s="15" t="s">
        <v>302</v>
      </c>
      <c r="C712" s="15">
        <v>67267</v>
      </c>
      <c r="D712" s="16">
        <v>43465</v>
      </c>
      <c r="E712" s="17">
        <v>3245.83</v>
      </c>
      <c r="F712" s="17">
        <v>616.71</v>
      </c>
      <c r="G712" s="17">
        <v>2629.12</v>
      </c>
      <c r="H712" s="15" t="s">
        <v>218</v>
      </c>
    </row>
    <row r="713" spans="1:8" hidden="1" outlineLevel="2" x14ac:dyDescent="0.3">
      <c r="A713" s="18">
        <v>6</v>
      </c>
      <c r="B713" s="15" t="s">
        <v>303</v>
      </c>
      <c r="C713" s="15">
        <v>67268</v>
      </c>
      <c r="D713" s="16">
        <v>43465</v>
      </c>
      <c r="E713" s="17">
        <v>2308.33</v>
      </c>
      <c r="F713" s="17">
        <v>346.25</v>
      </c>
      <c r="G713" s="17">
        <v>1962.08</v>
      </c>
      <c r="H713" s="15" t="s">
        <v>218</v>
      </c>
    </row>
    <row r="714" spans="1:8" hidden="1" outlineLevel="2" x14ac:dyDescent="0.3">
      <c r="A714" s="18">
        <v>6</v>
      </c>
      <c r="B714" s="15" t="s">
        <v>304</v>
      </c>
      <c r="C714" s="15">
        <v>67269</v>
      </c>
      <c r="D714" s="16">
        <v>43465</v>
      </c>
      <c r="E714" s="17">
        <v>2683.33</v>
      </c>
      <c r="F714" s="17">
        <v>509.83</v>
      </c>
      <c r="G714" s="17">
        <v>2173.5</v>
      </c>
      <c r="H714" s="15" t="s">
        <v>218</v>
      </c>
    </row>
    <row r="715" spans="1:8" hidden="1" outlineLevel="2" x14ac:dyDescent="0.3">
      <c r="A715" s="18">
        <v>6</v>
      </c>
      <c r="B715" s="15" t="s">
        <v>307</v>
      </c>
      <c r="C715" s="15">
        <v>67272</v>
      </c>
      <c r="D715" s="16">
        <v>43465</v>
      </c>
      <c r="E715" s="17">
        <v>2870.83</v>
      </c>
      <c r="F715" s="17">
        <v>660.29</v>
      </c>
      <c r="G715" s="17">
        <v>2210.54</v>
      </c>
      <c r="H715" s="15" t="s">
        <v>218</v>
      </c>
    </row>
    <row r="716" spans="1:8" hidden="1" outlineLevel="2" x14ac:dyDescent="0.3">
      <c r="A716" s="18">
        <v>6</v>
      </c>
      <c r="B716" s="15" t="s">
        <v>311</v>
      </c>
      <c r="C716" s="15">
        <v>67276</v>
      </c>
      <c r="D716" s="16">
        <v>43465</v>
      </c>
      <c r="E716" s="17">
        <v>2683.33</v>
      </c>
      <c r="F716" s="17">
        <v>670.83</v>
      </c>
      <c r="G716" s="17">
        <v>2012.5</v>
      </c>
      <c r="H716" s="15" t="s">
        <v>218</v>
      </c>
    </row>
    <row r="717" spans="1:8" hidden="1" outlineLevel="2" x14ac:dyDescent="0.3">
      <c r="A717" s="18">
        <v>6</v>
      </c>
      <c r="B717" s="15" t="s">
        <v>312</v>
      </c>
      <c r="C717" s="15">
        <v>67277</v>
      </c>
      <c r="D717" s="16">
        <v>43465</v>
      </c>
      <c r="E717" s="17">
        <v>3058.33</v>
      </c>
      <c r="F717" s="17">
        <v>703.42</v>
      </c>
      <c r="G717" s="17">
        <v>2354.91</v>
      </c>
      <c r="H717" s="15" t="s">
        <v>218</v>
      </c>
    </row>
    <row r="718" spans="1:8" hidden="1" outlineLevel="2" x14ac:dyDescent="0.3">
      <c r="A718" s="18">
        <v>6</v>
      </c>
      <c r="B718" s="15" t="s">
        <v>315</v>
      </c>
      <c r="C718" s="15">
        <v>67280</v>
      </c>
      <c r="D718" s="16">
        <v>43465</v>
      </c>
      <c r="E718" s="17">
        <v>4558.33</v>
      </c>
      <c r="F718" s="17">
        <v>1230.75</v>
      </c>
      <c r="G718" s="17">
        <v>3327.58</v>
      </c>
      <c r="H718" s="15" t="s">
        <v>218</v>
      </c>
    </row>
    <row r="719" spans="1:8" hidden="1" outlineLevel="2" x14ac:dyDescent="0.3">
      <c r="A719" s="18">
        <v>6</v>
      </c>
      <c r="B719" s="15" t="s">
        <v>322</v>
      </c>
      <c r="C719" s="15">
        <v>67287</v>
      </c>
      <c r="D719" s="16">
        <v>43465</v>
      </c>
      <c r="E719" s="17">
        <v>2683.33</v>
      </c>
      <c r="F719" s="17">
        <v>590.33000000000004</v>
      </c>
      <c r="G719" s="17">
        <v>2093</v>
      </c>
      <c r="H719" s="15" t="s">
        <v>218</v>
      </c>
    </row>
    <row r="720" spans="1:8" hidden="1" outlineLevel="2" x14ac:dyDescent="0.3">
      <c r="A720" s="18">
        <v>6</v>
      </c>
      <c r="B720" s="15" t="s">
        <v>323</v>
      </c>
      <c r="C720" s="15">
        <v>67288</v>
      </c>
      <c r="D720" s="16">
        <v>43465</v>
      </c>
      <c r="E720" s="17">
        <v>3620.83</v>
      </c>
      <c r="F720" s="17">
        <v>687.96</v>
      </c>
      <c r="G720" s="17">
        <v>2932.87</v>
      </c>
      <c r="H720" s="15" t="s">
        <v>218</v>
      </c>
    </row>
    <row r="721" spans="1:8" hidden="1" outlineLevel="2" x14ac:dyDescent="0.3">
      <c r="A721" s="18">
        <v>6</v>
      </c>
      <c r="B721" s="15" t="s">
        <v>327</v>
      </c>
      <c r="C721" s="15">
        <v>67292</v>
      </c>
      <c r="D721" s="16">
        <v>43465</v>
      </c>
      <c r="E721" s="17">
        <v>5495.83</v>
      </c>
      <c r="F721" s="17">
        <v>1373.96</v>
      </c>
      <c r="G721" s="17">
        <v>4121.87</v>
      </c>
      <c r="H721" s="15" t="s">
        <v>218</v>
      </c>
    </row>
    <row r="722" spans="1:8" hidden="1" outlineLevel="2" x14ac:dyDescent="0.3">
      <c r="A722" s="18">
        <v>6</v>
      </c>
      <c r="B722" s="15" t="s">
        <v>338</v>
      </c>
      <c r="C722" s="15">
        <v>67303</v>
      </c>
      <c r="D722" s="16">
        <v>43465</v>
      </c>
      <c r="E722" s="17">
        <v>2870.83</v>
      </c>
      <c r="F722" s="17">
        <v>516.75</v>
      </c>
      <c r="G722" s="17">
        <v>2354.08</v>
      </c>
      <c r="H722" s="15" t="s">
        <v>218</v>
      </c>
    </row>
    <row r="723" spans="1:8" hidden="1" outlineLevel="2" x14ac:dyDescent="0.3">
      <c r="A723" s="18">
        <v>6</v>
      </c>
      <c r="B723" s="15" t="s">
        <v>340</v>
      </c>
      <c r="C723" s="15">
        <v>67305</v>
      </c>
      <c r="D723" s="16">
        <v>43465</v>
      </c>
      <c r="E723" s="17">
        <v>2495.83</v>
      </c>
      <c r="F723" s="17">
        <v>274.54000000000002</v>
      </c>
      <c r="G723" s="17">
        <v>2221.29</v>
      </c>
      <c r="H723" s="15" t="s">
        <v>218</v>
      </c>
    </row>
    <row r="724" spans="1:8" hidden="1" outlineLevel="2" x14ac:dyDescent="0.3">
      <c r="A724" s="18">
        <v>6</v>
      </c>
      <c r="B724" s="15" t="s">
        <v>341</v>
      </c>
      <c r="C724" s="15">
        <v>67306</v>
      </c>
      <c r="D724" s="16">
        <v>43465</v>
      </c>
      <c r="E724" s="17">
        <v>3245.83</v>
      </c>
      <c r="F724" s="17">
        <v>681.63</v>
      </c>
      <c r="G724" s="17">
        <v>2564.1999999999998</v>
      </c>
      <c r="H724" s="15" t="s">
        <v>218</v>
      </c>
    </row>
    <row r="725" spans="1:8" hidden="1" outlineLevel="2" x14ac:dyDescent="0.3">
      <c r="A725" s="18">
        <v>6</v>
      </c>
      <c r="B725" s="15" t="s">
        <v>346</v>
      </c>
      <c r="C725" s="15">
        <v>67311</v>
      </c>
      <c r="D725" s="16">
        <v>43465</v>
      </c>
      <c r="E725" s="17">
        <v>3058.33</v>
      </c>
      <c r="F725" s="17">
        <v>672.83</v>
      </c>
      <c r="G725" s="17">
        <v>2385.5</v>
      </c>
      <c r="H725" s="15" t="s">
        <v>218</v>
      </c>
    </row>
    <row r="726" spans="1:8" hidden="1" outlineLevel="2" x14ac:dyDescent="0.3">
      <c r="A726" s="18">
        <v>6</v>
      </c>
      <c r="B726" s="15" t="s">
        <v>349</v>
      </c>
      <c r="C726" s="15">
        <v>67314</v>
      </c>
      <c r="D726" s="16">
        <v>43465</v>
      </c>
      <c r="E726" s="17">
        <v>7183.33</v>
      </c>
      <c r="F726" s="17">
        <v>2298.67</v>
      </c>
      <c r="G726" s="17">
        <v>4884.66</v>
      </c>
      <c r="H726" s="15" t="s">
        <v>218</v>
      </c>
    </row>
    <row r="727" spans="1:8" hidden="1" outlineLevel="2" x14ac:dyDescent="0.3">
      <c r="A727" s="18">
        <v>6</v>
      </c>
      <c r="B727" s="15" t="s">
        <v>354</v>
      </c>
      <c r="C727" s="15">
        <v>67319</v>
      </c>
      <c r="D727" s="16">
        <v>43465</v>
      </c>
      <c r="E727" s="17">
        <v>4745.83</v>
      </c>
      <c r="F727" s="17">
        <v>1376.29</v>
      </c>
      <c r="G727" s="17">
        <v>3369.54</v>
      </c>
      <c r="H727" s="15" t="s">
        <v>218</v>
      </c>
    </row>
    <row r="728" spans="1:8" hidden="1" outlineLevel="2" x14ac:dyDescent="0.3">
      <c r="A728" s="18">
        <v>6</v>
      </c>
      <c r="B728" s="15" t="s">
        <v>355</v>
      </c>
      <c r="C728" s="15">
        <v>67320</v>
      </c>
      <c r="D728" s="16">
        <v>43465</v>
      </c>
      <c r="E728" s="17">
        <v>2683.33</v>
      </c>
      <c r="F728" s="17">
        <v>590.33000000000004</v>
      </c>
      <c r="G728" s="17">
        <v>2093</v>
      </c>
      <c r="H728" s="15" t="s">
        <v>218</v>
      </c>
    </row>
    <row r="729" spans="1:8" hidden="1" outlineLevel="2" x14ac:dyDescent="0.3">
      <c r="A729" s="18">
        <v>6</v>
      </c>
      <c r="B729" s="15" t="s">
        <v>358</v>
      </c>
      <c r="C729" s="15">
        <v>67323</v>
      </c>
      <c r="D729" s="16">
        <v>43465</v>
      </c>
      <c r="E729" s="17">
        <v>5683.33</v>
      </c>
      <c r="F729" s="17">
        <v>1364</v>
      </c>
      <c r="G729" s="17">
        <v>4319.33</v>
      </c>
      <c r="H729" s="15" t="s">
        <v>218</v>
      </c>
    </row>
    <row r="730" spans="1:8" hidden="1" outlineLevel="2" x14ac:dyDescent="0.3">
      <c r="A730" s="18">
        <v>6</v>
      </c>
      <c r="B730" s="15" t="s">
        <v>371</v>
      </c>
      <c r="C730" s="15">
        <v>67336</v>
      </c>
      <c r="D730" s="16">
        <v>43465</v>
      </c>
      <c r="E730" s="17">
        <v>2870.83</v>
      </c>
      <c r="F730" s="17">
        <v>689</v>
      </c>
      <c r="G730" s="17">
        <v>2181.83</v>
      </c>
      <c r="H730" s="15" t="s">
        <v>218</v>
      </c>
    </row>
    <row r="731" spans="1:8" hidden="1" outlineLevel="2" x14ac:dyDescent="0.3">
      <c r="A731" s="18">
        <v>6</v>
      </c>
      <c r="B731" s="15" t="s">
        <v>373</v>
      </c>
      <c r="C731" s="15">
        <v>67338</v>
      </c>
      <c r="D731" s="16">
        <v>43465</v>
      </c>
      <c r="E731" s="17">
        <v>2308.33</v>
      </c>
      <c r="F731" s="17">
        <v>207.75</v>
      </c>
      <c r="G731" s="17">
        <v>2100.58</v>
      </c>
      <c r="H731" s="15" t="s">
        <v>218</v>
      </c>
    </row>
    <row r="732" spans="1:8" hidden="1" outlineLevel="2" x14ac:dyDescent="0.3">
      <c r="A732" s="18">
        <v>6</v>
      </c>
      <c r="B732" s="15" t="s">
        <v>374</v>
      </c>
      <c r="C732" s="15">
        <v>67339</v>
      </c>
      <c r="D732" s="16">
        <v>43465</v>
      </c>
      <c r="E732" s="17">
        <v>3245.83</v>
      </c>
      <c r="F732" s="17">
        <v>681.63</v>
      </c>
      <c r="G732" s="17">
        <v>2564.1999999999998</v>
      </c>
      <c r="H732" s="15" t="s">
        <v>218</v>
      </c>
    </row>
    <row r="733" spans="1:8" hidden="1" outlineLevel="2" x14ac:dyDescent="0.3">
      <c r="A733" s="18">
        <v>6</v>
      </c>
      <c r="B733" s="15" t="s">
        <v>379</v>
      </c>
      <c r="C733" s="15">
        <v>67344</v>
      </c>
      <c r="D733" s="16">
        <v>43465</v>
      </c>
      <c r="E733" s="17">
        <v>2870.83</v>
      </c>
      <c r="F733" s="17">
        <v>545.46</v>
      </c>
      <c r="G733" s="17">
        <v>2325.37</v>
      </c>
      <c r="H733" s="15" t="s">
        <v>218</v>
      </c>
    </row>
    <row r="734" spans="1:8" hidden="1" outlineLevel="2" x14ac:dyDescent="0.3">
      <c r="A734" s="18">
        <v>6</v>
      </c>
      <c r="B734" s="15" t="s">
        <v>382</v>
      </c>
      <c r="C734" s="15">
        <v>67347</v>
      </c>
      <c r="D734" s="16">
        <v>43465</v>
      </c>
      <c r="E734" s="17">
        <v>2683.33</v>
      </c>
      <c r="F734" s="17">
        <v>617.16999999999996</v>
      </c>
      <c r="G734" s="17">
        <v>2066.16</v>
      </c>
      <c r="H734" s="15" t="s">
        <v>218</v>
      </c>
    </row>
    <row r="735" spans="1:8" hidden="1" outlineLevel="2" x14ac:dyDescent="0.3">
      <c r="A735" s="18">
        <v>6</v>
      </c>
      <c r="B735" s="15" t="s">
        <v>386</v>
      </c>
      <c r="C735" s="15">
        <v>67351</v>
      </c>
      <c r="D735" s="16">
        <v>43465</v>
      </c>
      <c r="E735" s="17">
        <v>6433.33</v>
      </c>
      <c r="F735" s="17">
        <v>1865.67</v>
      </c>
      <c r="G735" s="17">
        <v>4567.66</v>
      </c>
      <c r="H735" s="15" t="s">
        <v>218</v>
      </c>
    </row>
    <row r="736" spans="1:8" hidden="1" outlineLevel="2" x14ac:dyDescent="0.3">
      <c r="A736" s="18">
        <v>6</v>
      </c>
      <c r="B736" s="15" t="s">
        <v>390</v>
      </c>
      <c r="C736" s="15">
        <v>67355</v>
      </c>
      <c r="D736" s="16">
        <v>43465</v>
      </c>
      <c r="E736" s="17">
        <v>4933.33</v>
      </c>
      <c r="F736" s="17">
        <v>1134.67</v>
      </c>
      <c r="G736" s="17">
        <v>3798.66</v>
      </c>
      <c r="H736" s="15" t="s">
        <v>218</v>
      </c>
    </row>
    <row r="737" spans="1:8" hidden="1" outlineLevel="2" x14ac:dyDescent="0.3">
      <c r="A737" s="18">
        <v>6</v>
      </c>
      <c r="B737" s="15" t="s">
        <v>399</v>
      </c>
      <c r="C737" s="15">
        <v>67364</v>
      </c>
      <c r="D737" s="16">
        <v>43465</v>
      </c>
      <c r="E737" s="17">
        <v>2683.33</v>
      </c>
      <c r="F737" s="17">
        <v>456.17</v>
      </c>
      <c r="G737" s="17">
        <v>2227.16</v>
      </c>
      <c r="H737" s="15" t="s">
        <v>218</v>
      </c>
    </row>
    <row r="738" spans="1:8" hidden="1" outlineLevel="2" x14ac:dyDescent="0.3">
      <c r="A738" s="18">
        <v>6</v>
      </c>
      <c r="B738" s="15" t="s">
        <v>408</v>
      </c>
      <c r="C738" s="15">
        <v>67373</v>
      </c>
      <c r="D738" s="16">
        <v>43465</v>
      </c>
      <c r="E738" s="17">
        <v>3245.83</v>
      </c>
      <c r="F738" s="17">
        <v>584.25</v>
      </c>
      <c r="G738" s="17">
        <v>2661.58</v>
      </c>
      <c r="H738" s="15" t="s">
        <v>218</v>
      </c>
    </row>
    <row r="739" spans="1:8" hidden="1" outlineLevel="2" x14ac:dyDescent="0.3">
      <c r="A739" s="18">
        <v>6</v>
      </c>
      <c r="B739" s="15" t="s">
        <v>411</v>
      </c>
      <c r="C739" s="15">
        <v>67376</v>
      </c>
      <c r="D739" s="16">
        <v>43465</v>
      </c>
      <c r="E739" s="17">
        <v>3058.33</v>
      </c>
      <c r="F739" s="17">
        <v>764.58</v>
      </c>
      <c r="G739" s="17">
        <v>2293.75</v>
      </c>
      <c r="H739" s="15" t="s">
        <v>218</v>
      </c>
    </row>
    <row r="740" spans="1:8" hidden="1" outlineLevel="2" x14ac:dyDescent="0.3">
      <c r="A740" s="18">
        <v>6</v>
      </c>
      <c r="B740" s="15" t="s">
        <v>221</v>
      </c>
      <c r="C740" s="15">
        <v>67381</v>
      </c>
      <c r="D740" s="16">
        <v>43465</v>
      </c>
      <c r="E740" s="17">
        <v>4345</v>
      </c>
      <c r="F740" s="17">
        <v>1086.25</v>
      </c>
      <c r="G740" s="17">
        <v>3258.75</v>
      </c>
      <c r="H740" s="15" t="s">
        <v>418</v>
      </c>
    </row>
    <row r="741" spans="1:8" hidden="1" outlineLevel="2" x14ac:dyDescent="0.3">
      <c r="A741" s="18">
        <v>6</v>
      </c>
      <c r="B741" s="15" t="s">
        <v>226</v>
      </c>
      <c r="C741" s="15">
        <v>67384</v>
      </c>
      <c r="D741" s="16">
        <v>43465</v>
      </c>
      <c r="E741" s="17">
        <v>8880</v>
      </c>
      <c r="F741" s="17">
        <v>2131.1999999999998</v>
      </c>
      <c r="G741" s="17">
        <v>6748.8</v>
      </c>
      <c r="H741" s="15" t="s">
        <v>418</v>
      </c>
    </row>
    <row r="742" spans="1:8" hidden="1" outlineLevel="2" x14ac:dyDescent="0.3">
      <c r="A742" s="18">
        <v>6</v>
      </c>
      <c r="B742" s="15" t="s">
        <v>230</v>
      </c>
      <c r="C742" s="15">
        <v>67388</v>
      </c>
      <c r="D742" s="16">
        <v>43465</v>
      </c>
      <c r="E742" s="17">
        <v>17240</v>
      </c>
      <c r="F742" s="17">
        <v>5516.8</v>
      </c>
      <c r="G742" s="17">
        <v>11723.2</v>
      </c>
      <c r="H742" s="15" t="s">
        <v>418</v>
      </c>
    </row>
    <row r="743" spans="1:8" hidden="1" outlineLevel="2" x14ac:dyDescent="0.3">
      <c r="A743" s="18">
        <v>6</v>
      </c>
      <c r="B743" s="15" t="s">
        <v>242</v>
      </c>
      <c r="C743" s="15">
        <v>67398</v>
      </c>
      <c r="D743" s="16">
        <v>43465</v>
      </c>
      <c r="E743" s="17">
        <v>9217.5</v>
      </c>
      <c r="F743" s="17">
        <v>2488.73</v>
      </c>
      <c r="G743" s="17">
        <v>6728.77</v>
      </c>
      <c r="H743" s="15" t="s">
        <v>418</v>
      </c>
    </row>
    <row r="744" spans="1:8" hidden="1" outlineLevel="2" x14ac:dyDescent="0.3">
      <c r="A744" s="18">
        <v>6</v>
      </c>
      <c r="B744" s="15" t="s">
        <v>243</v>
      </c>
      <c r="C744" s="15">
        <v>67399</v>
      </c>
      <c r="D744" s="16">
        <v>43465</v>
      </c>
      <c r="E744" s="17">
        <v>8205</v>
      </c>
      <c r="F744" s="17">
        <v>2051.25</v>
      </c>
      <c r="G744" s="17">
        <v>6153.75</v>
      </c>
      <c r="H744" s="15" t="s">
        <v>418</v>
      </c>
    </row>
    <row r="745" spans="1:8" hidden="1" outlineLevel="2" x14ac:dyDescent="0.3">
      <c r="A745" s="18">
        <v>6</v>
      </c>
      <c r="B745" s="15" t="s">
        <v>256</v>
      </c>
      <c r="C745" s="15">
        <v>67409</v>
      </c>
      <c r="D745" s="16">
        <v>43465</v>
      </c>
      <c r="E745" s="17">
        <v>8205</v>
      </c>
      <c r="F745" s="17">
        <v>1887.15</v>
      </c>
      <c r="G745" s="17">
        <v>6317.85</v>
      </c>
      <c r="H745" s="15" t="s">
        <v>418</v>
      </c>
    </row>
    <row r="746" spans="1:8" hidden="1" outlineLevel="2" x14ac:dyDescent="0.3">
      <c r="A746" s="18">
        <v>6</v>
      </c>
      <c r="B746" s="15" t="s">
        <v>262</v>
      </c>
      <c r="C746" s="15">
        <v>67414</v>
      </c>
      <c r="D746" s="16">
        <v>43465</v>
      </c>
      <c r="E746" s="17">
        <v>16340</v>
      </c>
      <c r="F746" s="17">
        <v>5228.8</v>
      </c>
      <c r="G746" s="17">
        <v>11111.2</v>
      </c>
      <c r="H746" s="15" t="s">
        <v>418</v>
      </c>
    </row>
    <row r="747" spans="1:8" hidden="1" outlineLevel="2" x14ac:dyDescent="0.3">
      <c r="A747" s="18">
        <v>6</v>
      </c>
      <c r="B747" s="15" t="s">
        <v>265</v>
      </c>
      <c r="C747" s="15">
        <v>67416</v>
      </c>
      <c r="D747" s="16">
        <v>43465</v>
      </c>
      <c r="E747" s="17">
        <v>17690</v>
      </c>
      <c r="F747" s="17">
        <v>5307</v>
      </c>
      <c r="G747" s="17">
        <v>12383</v>
      </c>
      <c r="H747" s="15" t="s">
        <v>418</v>
      </c>
    </row>
    <row r="748" spans="1:8" hidden="1" outlineLevel="2" x14ac:dyDescent="0.3">
      <c r="A748" s="18">
        <v>6</v>
      </c>
      <c r="B748" s="15" t="s">
        <v>271</v>
      </c>
      <c r="C748" s="15">
        <v>67422</v>
      </c>
      <c r="D748" s="16">
        <v>43465</v>
      </c>
      <c r="E748" s="17">
        <v>7867.5</v>
      </c>
      <c r="F748" s="17">
        <v>1888.2</v>
      </c>
      <c r="G748" s="17">
        <v>5979.3</v>
      </c>
      <c r="H748" s="15" t="s">
        <v>418</v>
      </c>
    </row>
    <row r="749" spans="1:8" hidden="1" outlineLevel="2" x14ac:dyDescent="0.3">
      <c r="A749" s="18">
        <v>6</v>
      </c>
      <c r="B749" s="15" t="s">
        <v>280</v>
      </c>
      <c r="C749" s="15">
        <v>67428</v>
      </c>
      <c r="D749" s="16">
        <v>43465</v>
      </c>
      <c r="E749" s="17">
        <v>17240</v>
      </c>
      <c r="F749" s="17">
        <v>5172</v>
      </c>
      <c r="G749" s="17">
        <v>12068</v>
      </c>
      <c r="H749" s="15" t="s">
        <v>418</v>
      </c>
    </row>
    <row r="750" spans="1:8" hidden="1" outlineLevel="2" x14ac:dyDescent="0.3">
      <c r="A750" s="18">
        <v>6</v>
      </c>
      <c r="B750" s="15" t="s">
        <v>288</v>
      </c>
      <c r="C750" s="15">
        <v>67434</v>
      </c>
      <c r="D750" s="16">
        <v>43465</v>
      </c>
      <c r="E750" s="17">
        <v>17690</v>
      </c>
      <c r="F750" s="17">
        <v>4776.3</v>
      </c>
      <c r="G750" s="17">
        <v>12913.7</v>
      </c>
      <c r="H750" s="15" t="s">
        <v>418</v>
      </c>
    </row>
    <row r="751" spans="1:8" hidden="1" outlineLevel="2" x14ac:dyDescent="0.3">
      <c r="A751" s="18">
        <v>6</v>
      </c>
      <c r="B751" s="15" t="s">
        <v>299</v>
      </c>
      <c r="C751" s="15">
        <v>67443</v>
      </c>
      <c r="D751" s="16">
        <v>43465</v>
      </c>
      <c r="E751" s="17">
        <v>15440</v>
      </c>
      <c r="F751" s="17">
        <v>4168.8</v>
      </c>
      <c r="G751" s="17">
        <v>11271.2</v>
      </c>
      <c r="H751" s="15" t="s">
        <v>418</v>
      </c>
    </row>
    <row r="752" spans="1:8" hidden="1" outlineLevel="2" x14ac:dyDescent="0.3">
      <c r="A752" s="18">
        <v>6</v>
      </c>
      <c r="B752" s="15" t="s">
        <v>315</v>
      </c>
      <c r="C752" s="15">
        <v>67453</v>
      </c>
      <c r="D752" s="16">
        <v>43465</v>
      </c>
      <c r="E752" s="17">
        <v>8205</v>
      </c>
      <c r="F752" s="17">
        <v>2215.35</v>
      </c>
      <c r="G752" s="17">
        <v>5989.65</v>
      </c>
      <c r="H752" s="15" t="s">
        <v>418</v>
      </c>
    </row>
    <row r="753" spans="1:8" hidden="1" outlineLevel="2" x14ac:dyDescent="0.3">
      <c r="A753" s="18">
        <v>6</v>
      </c>
      <c r="B753" s="15" t="s">
        <v>323</v>
      </c>
      <c r="C753" s="15">
        <v>67460</v>
      </c>
      <c r="D753" s="16">
        <v>43465</v>
      </c>
      <c r="E753" s="17">
        <v>4345</v>
      </c>
      <c r="F753" s="17">
        <v>825.55</v>
      </c>
      <c r="G753" s="17">
        <v>3519.45</v>
      </c>
      <c r="H753" s="15" t="s">
        <v>418</v>
      </c>
    </row>
    <row r="754" spans="1:8" hidden="1" outlineLevel="2" x14ac:dyDescent="0.3">
      <c r="A754" s="18">
        <v>6</v>
      </c>
      <c r="B754" s="15" t="s">
        <v>327</v>
      </c>
      <c r="C754" s="15">
        <v>67464</v>
      </c>
      <c r="D754" s="16">
        <v>43465</v>
      </c>
      <c r="E754" s="17">
        <v>9892.5</v>
      </c>
      <c r="F754" s="17">
        <v>2473.13</v>
      </c>
      <c r="G754" s="17">
        <v>7419.37</v>
      </c>
      <c r="H754" s="15" t="s">
        <v>418</v>
      </c>
    </row>
    <row r="755" spans="1:8" hidden="1" outlineLevel="2" x14ac:dyDescent="0.3">
      <c r="A755" s="18">
        <v>6</v>
      </c>
      <c r="B755" s="15" t="s">
        <v>349</v>
      </c>
      <c r="C755" s="15">
        <v>67482</v>
      </c>
      <c r="D755" s="16">
        <v>43465</v>
      </c>
      <c r="E755" s="17">
        <v>17240</v>
      </c>
      <c r="F755" s="17">
        <v>5516.8</v>
      </c>
      <c r="G755" s="17">
        <v>11723.2</v>
      </c>
      <c r="H755" s="15" t="s">
        <v>418</v>
      </c>
    </row>
    <row r="756" spans="1:8" hidden="1" outlineLevel="2" x14ac:dyDescent="0.3">
      <c r="A756" s="18">
        <v>6</v>
      </c>
      <c r="B756" s="15" t="s">
        <v>354</v>
      </c>
      <c r="C756" s="15">
        <v>67487</v>
      </c>
      <c r="D756" s="16">
        <v>43465</v>
      </c>
      <c r="E756" s="17">
        <v>8542.5</v>
      </c>
      <c r="F756" s="17">
        <v>2477.33</v>
      </c>
      <c r="G756" s="17">
        <v>6065.17</v>
      </c>
      <c r="H756" s="15" t="s">
        <v>418</v>
      </c>
    </row>
    <row r="757" spans="1:8" hidden="1" outlineLevel="2" x14ac:dyDescent="0.3">
      <c r="A757" s="18">
        <v>6</v>
      </c>
      <c r="B757" s="15" t="s">
        <v>358</v>
      </c>
      <c r="C757" s="15">
        <v>67490</v>
      </c>
      <c r="D757" s="16">
        <v>43465</v>
      </c>
      <c r="E757" s="17">
        <v>10230</v>
      </c>
      <c r="F757" s="17">
        <v>2455.1999999999998</v>
      </c>
      <c r="G757" s="17">
        <v>7774.8</v>
      </c>
      <c r="H757" s="15" t="s">
        <v>418</v>
      </c>
    </row>
    <row r="758" spans="1:8" hidden="1" outlineLevel="2" x14ac:dyDescent="0.3">
      <c r="A758" s="18">
        <v>6</v>
      </c>
      <c r="B758" s="15" t="s">
        <v>386</v>
      </c>
      <c r="C758" s="15">
        <v>67513</v>
      </c>
      <c r="D758" s="16">
        <v>43465</v>
      </c>
      <c r="E758" s="17">
        <v>15440</v>
      </c>
      <c r="F758" s="17">
        <v>4477.6000000000004</v>
      </c>
      <c r="G758" s="17">
        <v>10962.4</v>
      </c>
      <c r="H758" s="15" t="s">
        <v>418</v>
      </c>
    </row>
    <row r="759" spans="1:8" hidden="1" outlineLevel="2" x14ac:dyDescent="0.3">
      <c r="A759" s="18">
        <v>6</v>
      </c>
      <c r="B759" s="15" t="s">
        <v>390</v>
      </c>
      <c r="C759" s="15">
        <v>67517</v>
      </c>
      <c r="D759" s="16">
        <v>43465</v>
      </c>
      <c r="E759" s="17">
        <v>8880</v>
      </c>
      <c r="F759" s="17">
        <v>2042.4</v>
      </c>
      <c r="G759" s="17">
        <v>6837.6</v>
      </c>
      <c r="H759" s="15" t="s">
        <v>418</v>
      </c>
    </row>
    <row r="760" spans="1:8" outlineLevel="1" collapsed="1" x14ac:dyDescent="0.3">
      <c r="A760" s="19" t="s">
        <v>433</v>
      </c>
      <c r="B760" s="15"/>
      <c r="C760" s="15"/>
      <c r="D760" s="16"/>
      <c r="E760" s="17">
        <f>SUBTOTAL(9,E563:E759)</f>
        <v>896771.9099999991</v>
      </c>
      <c r="F760" s="17"/>
      <c r="G760" s="17"/>
      <c r="H760" s="15"/>
    </row>
    <row r="761" spans="1:8" outlineLevel="1" x14ac:dyDescent="0.3"/>
    <row r="762" spans="1:8" outlineLevel="1" x14ac:dyDescent="0.3">
      <c r="A762" s="6" t="s">
        <v>196</v>
      </c>
      <c r="E762">
        <f>SUBTOTAL(9,E2:E761)</f>
        <v>4928955.5600000322</v>
      </c>
    </row>
  </sheetData>
  <autoFilter ref="A1:H1" xr:uid="{F5E552E6-D939-4C67-9881-C7D77A027592}">
    <sortState xmlns:xlrd2="http://schemas.microsoft.com/office/spreadsheetml/2017/richdata2" ref="A2:H759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9BCC-0DAB-436F-821D-67FAE5A20E41}">
  <dimension ref="A1:L754"/>
  <sheetViews>
    <sheetView workbookViewId="0">
      <selection activeCell="N8" sqref="N8"/>
    </sheetView>
  </sheetViews>
  <sheetFormatPr defaultRowHeight="14.4" x14ac:dyDescent="0.3"/>
  <cols>
    <col min="2" max="2" width="9" bestFit="1" customWidth="1"/>
    <col min="3" max="3" width="10.5546875" bestFit="1" customWidth="1"/>
    <col min="4" max="6" width="9" bestFit="1" customWidth="1"/>
    <col min="8" max="8" width="9" bestFit="1" customWidth="1"/>
    <col min="11" max="11" width="15.44140625" bestFit="1" customWidth="1"/>
    <col min="12" max="12" width="19" bestFit="1" customWidth="1"/>
  </cols>
  <sheetData>
    <row r="1" spans="1:12" x14ac:dyDescent="0.3">
      <c r="A1" s="21" t="s">
        <v>209</v>
      </c>
      <c r="B1" s="21" t="s">
        <v>210</v>
      </c>
      <c r="C1" s="22" t="s">
        <v>211</v>
      </c>
      <c r="D1" s="23" t="s">
        <v>212</v>
      </c>
      <c r="E1" s="23" t="s">
        <v>213</v>
      </c>
      <c r="F1" s="23" t="s">
        <v>214</v>
      </c>
      <c r="G1" s="24" t="s">
        <v>215</v>
      </c>
      <c r="H1" s="24" t="s">
        <v>216</v>
      </c>
      <c r="J1" s="40" t="s">
        <v>437</v>
      </c>
      <c r="K1" s="40" t="s">
        <v>438</v>
      </c>
      <c r="L1" s="40" t="s">
        <v>439</v>
      </c>
    </row>
    <row r="2" spans="1:12" x14ac:dyDescent="0.3">
      <c r="A2" s="15" t="s">
        <v>217</v>
      </c>
      <c r="B2" s="15">
        <v>65785</v>
      </c>
      <c r="C2" s="16">
        <v>43404</v>
      </c>
      <c r="D2" s="17">
        <v>5683.33</v>
      </c>
      <c r="E2" s="17">
        <v>1307.17</v>
      </c>
      <c r="F2" s="17">
        <v>4376.16</v>
      </c>
      <c r="G2" s="15" t="s">
        <v>218</v>
      </c>
      <c r="H2" s="18">
        <v>5</v>
      </c>
      <c r="J2" s="40">
        <v>1</v>
      </c>
      <c r="K2" s="65">
        <f>LARGE($D$2:$D$754,1)</f>
        <v>86800</v>
      </c>
      <c r="L2" s="65">
        <f>SMALL($D$2:$D$754,1)</f>
        <v>2308.33</v>
      </c>
    </row>
    <row r="3" spans="1:12" x14ac:dyDescent="0.3">
      <c r="A3" s="15" t="s">
        <v>219</v>
      </c>
      <c r="B3" s="15">
        <f t="shared" ref="B3:B66" si="0">B2+1</f>
        <v>65786</v>
      </c>
      <c r="C3" s="16">
        <v>43404</v>
      </c>
      <c r="D3" s="17">
        <v>3808.33</v>
      </c>
      <c r="E3" s="17">
        <v>761.67</v>
      </c>
      <c r="F3" s="17">
        <v>3046.66</v>
      </c>
      <c r="G3" s="15" t="s">
        <v>218</v>
      </c>
      <c r="H3" s="18">
        <v>4</v>
      </c>
      <c r="J3" s="40">
        <v>2</v>
      </c>
      <c r="K3" s="65">
        <f>LARGE($D$2:$D$754,2)</f>
        <v>36056.25</v>
      </c>
      <c r="L3" s="65">
        <f>SMALL($D$2:$D$754,2)</f>
        <v>2308.33</v>
      </c>
    </row>
    <row r="4" spans="1:12" x14ac:dyDescent="0.3">
      <c r="A4" s="15" t="s">
        <v>220</v>
      </c>
      <c r="B4" s="15">
        <f t="shared" si="0"/>
        <v>65787</v>
      </c>
      <c r="C4" s="16">
        <v>43404</v>
      </c>
      <c r="D4" s="17">
        <v>3245.83</v>
      </c>
      <c r="E4" s="17">
        <v>681.63</v>
      </c>
      <c r="F4" s="17">
        <v>2564.1999999999998</v>
      </c>
      <c r="G4" s="15" t="s">
        <v>218</v>
      </c>
      <c r="H4" s="18">
        <v>6</v>
      </c>
      <c r="J4" s="40">
        <v>3</v>
      </c>
      <c r="K4" s="65">
        <f>LARGE($D$2:$D$754,3)</f>
        <v>35651.25</v>
      </c>
      <c r="L4" s="65">
        <f>SMALL($D$2:$D$754,3)</f>
        <v>2308.33</v>
      </c>
    </row>
    <row r="5" spans="1:12" x14ac:dyDescent="0.3">
      <c r="A5" s="15" t="s">
        <v>221</v>
      </c>
      <c r="B5" s="15">
        <f t="shared" si="0"/>
        <v>65788</v>
      </c>
      <c r="C5" s="16">
        <v>43404</v>
      </c>
      <c r="D5" s="17">
        <v>3620.83</v>
      </c>
      <c r="E5" s="17">
        <v>905.21</v>
      </c>
      <c r="F5" s="17">
        <v>2715.62</v>
      </c>
      <c r="G5" s="15" t="s">
        <v>218</v>
      </c>
      <c r="H5" s="18">
        <v>6</v>
      </c>
      <c r="J5" s="40">
        <v>4</v>
      </c>
      <c r="K5" s="65">
        <f>LARGE($D$2:$D$754,4)</f>
        <v>33780</v>
      </c>
      <c r="L5" s="65">
        <f>SMALL($D$2:$D$754,4)</f>
        <v>2308.33</v>
      </c>
    </row>
    <row r="6" spans="1:12" x14ac:dyDescent="0.3">
      <c r="A6" s="15" t="s">
        <v>222</v>
      </c>
      <c r="B6" s="15">
        <f t="shared" si="0"/>
        <v>65789</v>
      </c>
      <c r="C6" s="16">
        <v>43404</v>
      </c>
      <c r="D6" s="17">
        <v>2870.83</v>
      </c>
      <c r="E6" s="17">
        <v>545.46</v>
      </c>
      <c r="F6" s="17">
        <v>2325.37</v>
      </c>
      <c r="G6" s="15" t="s">
        <v>218</v>
      </c>
      <c r="H6" s="18">
        <v>6</v>
      </c>
      <c r="J6" s="40">
        <v>5</v>
      </c>
      <c r="K6" s="65">
        <f>LARGE($D$2:$D$754,5)</f>
        <v>33356.25</v>
      </c>
      <c r="L6" s="65">
        <f>SMALL($D$2:$D$754,5)</f>
        <v>2308.33</v>
      </c>
    </row>
    <row r="7" spans="1:12" x14ac:dyDescent="0.3">
      <c r="A7" s="15" t="s">
        <v>223</v>
      </c>
      <c r="B7" s="15">
        <f t="shared" si="0"/>
        <v>65790</v>
      </c>
      <c r="C7" s="16">
        <v>43404</v>
      </c>
      <c r="D7" s="17">
        <v>3058.33</v>
      </c>
      <c r="E7" s="17">
        <v>489.33</v>
      </c>
      <c r="F7" s="17">
        <v>2569</v>
      </c>
      <c r="G7" s="15" t="s">
        <v>218</v>
      </c>
      <c r="H7" s="18">
        <v>6</v>
      </c>
      <c r="J7" s="40">
        <v>6</v>
      </c>
      <c r="K7" s="65">
        <f>LARGE($D$2:$D$754,6)</f>
        <v>18083.330000000002</v>
      </c>
      <c r="L7" s="65">
        <f>SMALL($D$2:$D$754,6)</f>
        <v>2308.33</v>
      </c>
    </row>
    <row r="8" spans="1:12" x14ac:dyDescent="0.3">
      <c r="A8" s="15" t="s">
        <v>224</v>
      </c>
      <c r="B8" s="15">
        <f t="shared" si="0"/>
        <v>65791</v>
      </c>
      <c r="C8" s="16">
        <v>43404</v>
      </c>
      <c r="D8" s="17">
        <v>6995.83</v>
      </c>
      <c r="E8" s="17">
        <v>2238.67</v>
      </c>
      <c r="F8" s="17">
        <v>4757.16</v>
      </c>
      <c r="G8" s="15" t="s">
        <v>218</v>
      </c>
      <c r="H8" s="18">
        <v>3</v>
      </c>
      <c r="J8" s="40">
        <v>7</v>
      </c>
      <c r="K8" s="65">
        <f>LARGE($D$2:$D$754,7)</f>
        <v>18083.330000000002</v>
      </c>
      <c r="L8" s="65">
        <f>SMALL($D$2:$D$754,7)</f>
        <v>2308.33</v>
      </c>
    </row>
    <row r="9" spans="1:12" x14ac:dyDescent="0.3">
      <c r="A9" s="15" t="s">
        <v>225</v>
      </c>
      <c r="B9" s="15">
        <f t="shared" si="0"/>
        <v>65792</v>
      </c>
      <c r="C9" s="16">
        <v>43404</v>
      </c>
      <c r="D9" s="17">
        <v>4558.33</v>
      </c>
      <c r="E9" s="17">
        <v>1048.42</v>
      </c>
      <c r="F9" s="17">
        <v>3509.91</v>
      </c>
      <c r="G9" s="15" t="s">
        <v>218</v>
      </c>
      <c r="H9" s="18">
        <v>5</v>
      </c>
      <c r="J9" s="40">
        <v>8</v>
      </c>
      <c r="K9" s="65">
        <f>LARGE($D$2:$D$754,8)</f>
        <v>18083.330000000002</v>
      </c>
      <c r="L9" s="65">
        <f>SMALL($D$2:$D$754,8)</f>
        <v>2308.33</v>
      </c>
    </row>
    <row r="10" spans="1:12" x14ac:dyDescent="0.3">
      <c r="A10" s="15" t="s">
        <v>226</v>
      </c>
      <c r="B10" s="15">
        <f t="shared" si="0"/>
        <v>65793</v>
      </c>
      <c r="C10" s="16">
        <v>43404</v>
      </c>
      <c r="D10" s="17">
        <v>4933.33</v>
      </c>
      <c r="E10" s="17">
        <v>1184</v>
      </c>
      <c r="F10" s="17">
        <v>3749.33</v>
      </c>
      <c r="G10" s="15" t="s">
        <v>218</v>
      </c>
      <c r="H10" s="18">
        <v>6</v>
      </c>
      <c r="J10" s="40">
        <v>9</v>
      </c>
      <c r="K10" s="65">
        <f>LARGE($D$2:$D$754,9)</f>
        <v>17690</v>
      </c>
      <c r="L10" s="65">
        <f>SMALL($D$2:$D$754,9)</f>
        <v>2308.33</v>
      </c>
    </row>
    <row r="11" spans="1:12" x14ac:dyDescent="0.3">
      <c r="A11" s="15" t="s">
        <v>227</v>
      </c>
      <c r="B11" s="15">
        <f t="shared" si="0"/>
        <v>65794</v>
      </c>
      <c r="C11" s="16">
        <v>43404</v>
      </c>
      <c r="D11" s="17">
        <v>7183.33</v>
      </c>
      <c r="E11" s="17">
        <v>2011.33</v>
      </c>
      <c r="F11" s="17">
        <v>5172</v>
      </c>
      <c r="G11" s="15" t="s">
        <v>218</v>
      </c>
      <c r="H11" s="18">
        <v>5</v>
      </c>
      <c r="J11" s="40">
        <v>10</v>
      </c>
      <c r="K11" s="65">
        <f>LARGE($D$2:$D$754,10)</f>
        <v>17690</v>
      </c>
      <c r="L11" s="65">
        <f>SMALL($D$2:$D$754,10)</f>
        <v>2308.33</v>
      </c>
    </row>
    <row r="12" spans="1:12" x14ac:dyDescent="0.3">
      <c r="A12" s="15" t="s">
        <v>228</v>
      </c>
      <c r="B12" s="15">
        <f t="shared" si="0"/>
        <v>65795</v>
      </c>
      <c r="C12" s="16">
        <v>43404</v>
      </c>
      <c r="D12" s="17">
        <v>4183.33</v>
      </c>
      <c r="E12" s="17">
        <v>1171.33</v>
      </c>
      <c r="F12" s="17">
        <v>3012</v>
      </c>
      <c r="G12" s="15" t="s">
        <v>218</v>
      </c>
      <c r="H12" s="18">
        <v>4</v>
      </c>
      <c r="J12" s="40">
        <v>11</v>
      </c>
      <c r="K12" s="65">
        <f>LARGE($D$2:$D$754,11)</f>
        <v>17690</v>
      </c>
      <c r="L12" s="65">
        <f>SMALL($D$2:$D$754,11)</f>
        <v>2308.33</v>
      </c>
    </row>
    <row r="13" spans="1:12" x14ac:dyDescent="0.3">
      <c r="A13" s="15" t="s">
        <v>229</v>
      </c>
      <c r="B13" s="15">
        <f t="shared" si="0"/>
        <v>65796</v>
      </c>
      <c r="C13" s="16">
        <v>43404</v>
      </c>
      <c r="D13" s="17">
        <v>7370.83</v>
      </c>
      <c r="E13" s="17">
        <v>1990.13</v>
      </c>
      <c r="F13" s="17">
        <v>5380.7</v>
      </c>
      <c r="G13" s="15" t="s">
        <v>218</v>
      </c>
      <c r="H13" s="18">
        <v>4</v>
      </c>
      <c r="J13" s="40">
        <v>12</v>
      </c>
      <c r="K13" s="65">
        <f>LARGE($D$2:$D$754,12)</f>
        <v>17690</v>
      </c>
      <c r="L13" s="65">
        <f>SMALL($D$2:$D$754,12)</f>
        <v>2308.33</v>
      </c>
    </row>
    <row r="14" spans="1:12" x14ac:dyDescent="0.3">
      <c r="A14" s="15" t="s">
        <v>230</v>
      </c>
      <c r="B14" s="15">
        <f t="shared" si="0"/>
        <v>65797</v>
      </c>
      <c r="C14" s="16">
        <v>43404</v>
      </c>
      <c r="D14" s="17">
        <v>7183.33</v>
      </c>
      <c r="E14" s="17">
        <v>2298.67</v>
      </c>
      <c r="F14" s="17">
        <v>4884.66</v>
      </c>
      <c r="G14" s="15" t="s">
        <v>218</v>
      </c>
      <c r="H14" s="18">
        <v>6</v>
      </c>
      <c r="J14" s="40">
        <v>13</v>
      </c>
      <c r="K14" s="65">
        <f>LARGE($D$2:$D$754,13)</f>
        <v>17690</v>
      </c>
      <c r="L14" s="65">
        <f>SMALL($D$2:$D$754,13)</f>
        <v>2495.83</v>
      </c>
    </row>
    <row r="15" spans="1:12" x14ac:dyDescent="0.3">
      <c r="A15" s="15" t="s">
        <v>231</v>
      </c>
      <c r="B15" s="15">
        <f t="shared" si="0"/>
        <v>65798</v>
      </c>
      <c r="C15" s="16">
        <v>43404</v>
      </c>
      <c r="D15" s="17">
        <v>6620.83</v>
      </c>
      <c r="E15" s="17">
        <v>2118.67</v>
      </c>
      <c r="F15" s="17">
        <v>4502.16</v>
      </c>
      <c r="G15" s="15" t="s">
        <v>218</v>
      </c>
      <c r="H15" s="18">
        <v>4</v>
      </c>
      <c r="J15" s="40">
        <v>14</v>
      </c>
      <c r="K15" s="65">
        <f>LARGE($D$2:$D$754,14)</f>
        <v>17690</v>
      </c>
      <c r="L15" s="65">
        <f>SMALL($D$2:$D$754,14)</f>
        <v>2495.83</v>
      </c>
    </row>
    <row r="16" spans="1:12" x14ac:dyDescent="0.3">
      <c r="A16" s="15" t="s">
        <v>232</v>
      </c>
      <c r="B16" s="15">
        <f t="shared" si="0"/>
        <v>65799</v>
      </c>
      <c r="C16" s="16">
        <v>43404</v>
      </c>
      <c r="D16" s="17">
        <v>4370.83</v>
      </c>
      <c r="E16" s="17">
        <v>1267.54</v>
      </c>
      <c r="F16" s="17">
        <v>3103.29</v>
      </c>
      <c r="G16" s="15" t="s">
        <v>218</v>
      </c>
      <c r="H16" s="18">
        <v>4</v>
      </c>
      <c r="J16" s="40">
        <v>15</v>
      </c>
      <c r="K16" s="65">
        <f>LARGE($D$2:$D$754,15)</f>
        <v>17690</v>
      </c>
      <c r="L16" s="65">
        <f>SMALL($D$2:$D$754,15)</f>
        <v>2495.83</v>
      </c>
    </row>
    <row r="17" spans="1:12" x14ac:dyDescent="0.3">
      <c r="A17" s="15" t="s">
        <v>233</v>
      </c>
      <c r="B17" s="15">
        <f t="shared" si="0"/>
        <v>65800</v>
      </c>
      <c r="C17" s="16">
        <v>43404</v>
      </c>
      <c r="D17" s="17">
        <v>2495.83</v>
      </c>
      <c r="E17" s="17">
        <v>399.33</v>
      </c>
      <c r="F17" s="17">
        <v>2096.5</v>
      </c>
      <c r="G17" s="15" t="s">
        <v>218</v>
      </c>
      <c r="H17" s="18">
        <v>6</v>
      </c>
      <c r="J17" s="40">
        <v>16</v>
      </c>
      <c r="K17" s="65">
        <f>LARGE($D$2:$D$754,16)</f>
        <v>17240</v>
      </c>
      <c r="L17" s="65">
        <f>SMALL($D$2:$D$754,16)</f>
        <v>2495.83</v>
      </c>
    </row>
    <row r="18" spans="1:12" x14ac:dyDescent="0.3">
      <c r="A18" s="15" t="s">
        <v>234</v>
      </c>
      <c r="B18" s="15">
        <f t="shared" si="0"/>
        <v>65801</v>
      </c>
      <c r="C18" s="16">
        <v>43404</v>
      </c>
      <c r="D18" s="17">
        <v>3620.83</v>
      </c>
      <c r="E18" s="17">
        <v>724.17</v>
      </c>
      <c r="F18" s="17">
        <v>2896.66</v>
      </c>
      <c r="G18" s="15" t="s">
        <v>218</v>
      </c>
      <c r="H18" s="18">
        <v>1</v>
      </c>
      <c r="J18" s="40">
        <v>17</v>
      </c>
      <c r="K18" s="65">
        <f>LARGE($D$2:$D$754,17)</f>
        <v>17240</v>
      </c>
      <c r="L18" s="65">
        <f>SMALL($D$2:$D$754,17)</f>
        <v>2495.83</v>
      </c>
    </row>
    <row r="19" spans="1:12" x14ac:dyDescent="0.3">
      <c r="A19" s="15" t="s">
        <v>235</v>
      </c>
      <c r="B19" s="15">
        <f t="shared" si="0"/>
        <v>65802</v>
      </c>
      <c r="C19" s="16">
        <v>43404</v>
      </c>
      <c r="D19" s="17">
        <v>6058.33</v>
      </c>
      <c r="E19" s="17">
        <v>1635.75</v>
      </c>
      <c r="F19" s="17">
        <v>4422.58</v>
      </c>
      <c r="G19" s="15" t="s">
        <v>218</v>
      </c>
      <c r="H19" s="18">
        <v>5</v>
      </c>
      <c r="J19" s="40">
        <v>18</v>
      </c>
      <c r="K19" s="65">
        <f>LARGE($D$2:$D$754,18)</f>
        <v>17240</v>
      </c>
      <c r="L19" s="65">
        <f>SMALL($D$2:$D$754,18)</f>
        <v>2495.83</v>
      </c>
    </row>
    <row r="20" spans="1:12" x14ac:dyDescent="0.3">
      <c r="A20" s="15" t="s">
        <v>236</v>
      </c>
      <c r="B20" s="15">
        <f t="shared" si="0"/>
        <v>65803</v>
      </c>
      <c r="C20" s="16">
        <v>43404</v>
      </c>
      <c r="D20" s="17">
        <v>3245.83</v>
      </c>
      <c r="E20" s="17">
        <v>714.08</v>
      </c>
      <c r="F20" s="17">
        <v>2531.75</v>
      </c>
      <c r="G20" s="15" t="s">
        <v>218</v>
      </c>
      <c r="H20" s="18">
        <v>6</v>
      </c>
      <c r="J20" s="40">
        <v>19</v>
      </c>
      <c r="K20" s="65">
        <f>LARGE($D$2:$D$754,19)</f>
        <v>17240</v>
      </c>
      <c r="L20" s="65">
        <f>SMALL($D$2:$D$754,19)</f>
        <v>2495.83</v>
      </c>
    </row>
    <row r="21" spans="1:12" x14ac:dyDescent="0.3">
      <c r="A21" s="15" t="s">
        <v>237</v>
      </c>
      <c r="B21" s="15">
        <f t="shared" si="0"/>
        <v>65804</v>
      </c>
      <c r="C21" s="16">
        <v>43404</v>
      </c>
      <c r="D21" s="17">
        <v>7370.83</v>
      </c>
      <c r="E21" s="17">
        <v>2358.67</v>
      </c>
      <c r="F21" s="17">
        <v>5012.16</v>
      </c>
      <c r="G21" s="15" t="s">
        <v>218</v>
      </c>
      <c r="H21" s="18">
        <v>3</v>
      </c>
      <c r="J21" s="40">
        <v>20</v>
      </c>
      <c r="K21" s="65">
        <f>LARGE($D$2:$D$754,20)</f>
        <v>17240</v>
      </c>
      <c r="L21" s="65">
        <f>SMALL($D$2:$D$754,20)</f>
        <v>2495.83</v>
      </c>
    </row>
    <row r="22" spans="1:12" x14ac:dyDescent="0.3">
      <c r="A22" s="15" t="s">
        <v>238</v>
      </c>
      <c r="B22" s="15">
        <f t="shared" si="0"/>
        <v>65805</v>
      </c>
      <c r="C22" s="16">
        <v>43404</v>
      </c>
      <c r="D22" s="17">
        <v>5683.33</v>
      </c>
      <c r="E22" s="17">
        <v>1420.83</v>
      </c>
      <c r="F22" s="17">
        <v>4262.5</v>
      </c>
      <c r="G22" s="15" t="s">
        <v>218</v>
      </c>
      <c r="H22" s="18">
        <v>3</v>
      </c>
      <c r="J22" s="40">
        <v>21</v>
      </c>
      <c r="K22" s="65">
        <f>LARGE($D$2:$D$754,21)</f>
        <v>17240</v>
      </c>
      <c r="L22" s="65">
        <f>SMALL($D$2:$D$754,21)</f>
        <v>2495.83</v>
      </c>
    </row>
    <row r="23" spans="1:12" x14ac:dyDescent="0.3">
      <c r="A23" s="15" t="s">
        <v>239</v>
      </c>
      <c r="B23" s="15">
        <f t="shared" si="0"/>
        <v>65806</v>
      </c>
      <c r="C23" s="16">
        <v>43404</v>
      </c>
      <c r="D23" s="17">
        <v>6245.83</v>
      </c>
      <c r="E23" s="17">
        <v>1748.83</v>
      </c>
      <c r="F23" s="17">
        <v>4497</v>
      </c>
      <c r="G23" s="15" t="s">
        <v>218</v>
      </c>
      <c r="H23" s="18">
        <v>5</v>
      </c>
      <c r="J23" s="40">
        <v>22</v>
      </c>
      <c r="K23" s="65">
        <f>LARGE($D$2:$D$754,22)</f>
        <v>17240</v>
      </c>
      <c r="L23" s="65">
        <f>SMALL($D$2:$D$754,22)</f>
        <v>2495.83</v>
      </c>
    </row>
    <row r="24" spans="1:12" x14ac:dyDescent="0.3">
      <c r="A24" s="15" t="s">
        <v>240</v>
      </c>
      <c r="B24" s="15">
        <f t="shared" si="0"/>
        <v>65807</v>
      </c>
      <c r="C24" s="16">
        <v>43404</v>
      </c>
      <c r="D24" s="17">
        <v>3433.33</v>
      </c>
      <c r="E24" s="17">
        <v>858.33</v>
      </c>
      <c r="F24" s="17">
        <v>2575</v>
      </c>
      <c r="G24" s="15" t="s">
        <v>218</v>
      </c>
      <c r="H24" s="18">
        <v>1</v>
      </c>
      <c r="J24" s="40">
        <v>23</v>
      </c>
      <c r="K24" s="65">
        <f>LARGE($D$2:$D$754,23)</f>
        <v>16790</v>
      </c>
      <c r="L24" s="65">
        <f>SMALL($D$2:$D$754,23)</f>
        <v>2495.83</v>
      </c>
    </row>
    <row r="25" spans="1:12" x14ac:dyDescent="0.3">
      <c r="A25" s="15" t="s">
        <v>241</v>
      </c>
      <c r="B25" s="15">
        <f t="shared" si="0"/>
        <v>65808</v>
      </c>
      <c r="C25" s="16">
        <v>43404</v>
      </c>
      <c r="D25" s="17">
        <v>5120.83</v>
      </c>
      <c r="E25" s="17">
        <v>1177.79</v>
      </c>
      <c r="F25" s="17">
        <v>3943.04</v>
      </c>
      <c r="G25" s="15" t="s">
        <v>218</v>
      </c>
      <c r="H25" s="18">
        <v>4</v>
      </c>
      <c r="J25" s="40">
        <v>24</v>
      </c>
      <c r="K25" s="65">
        <f>LARGE($D$2:$D$754,24)</f>
        <v>16790</v>
      </c>
      <c r="L25" s="65">
        <f>SMALL($D$2:$D$754,24)</f>
        <v>2495.83</v>
      </c>
    </row>
    <row r="26" spans="1:12" x14ac:dyDescent="0.3">
      <c r="A26" s="15" t="s">
        <v>242</v>
      </c>
      <c r="B26" s="15">
        <f t="shared" si="0"/>
        <v>65809</v>
      </c>
      <c r="C26" s="16">
        <v>43404</v>
      </c>
      <c r="D26" s="17">
        <v>5120.83</v>
      </c>
      <c r="E26" s="17">
        <v>1382.63</v>
      </c>
      <c r="F26" s="17">
        <v>3738.2</v>
      </c>
      <c r="G26" s="15" t="s">
        <v>218</v>
      </c>
      <c r="H26" s="18">
        <v>6</v>
      </c>
      <c r="J26" s="40">
        <v>25</v>
      </c>
      <c r="K26" s="65">
        <f>LARGE($D$2:$D$754,125)</f>
        <v>8542.5</v>
      </c>
      <c r="L26" s="65">
        <f>SMALL($D$2:$D$754,125)</f>
        <v>3433.33</v>
      </c>
    </row>
    <row r="27" spans="1:12" x14ac:dyDescent="0.3">
      <c r="A27" s="15" t="s">
        <v>243</v>
      </c>
      <c r="B27" s="15">
        <f t="shared" si="0"/>
        <v>65810</v>
      </c>
      <c r="C27" s="16">
        <v>43404</v>
      </c>
      <c r="D27" s="17">
        <v>4558.33</v>
      </c>
      <c r="E27" s="17">
        <v>1139.58</v>
      </c>
      <c r="F27" s="17">
        <v>3418.75</v>
      </c>
      <c r="G27" s="15" t="s">
        <v>218</v>
      </c>
      <c r="H27" s="18">
        <v>6</v>
      </c>
    </row>
    <row r="28" spans="1:12" x14ac:dyDescent="0.3">
      <c r="A28" s="15" t="s">
        <v>244</v>
      </c>
      <c r="B28" s="15">
        <f t="shared" si="0"/>
        <v>65811</v>
      </c>
      <c r="C28" s="16">
        <v>43404</v>
      </c>
      <c r="D28" s="17">
        <v>5870.83</v>
      </c>
      <c r="E28" s="17">
        <v>1467.71</v>
      </c>
      <c r="F28" s="17">
        <v>4403.12</v>
      </c>
      <c r="G28" s="15" t="s">
        <v>218</v>
      </c>
      <c r="H28" s="18">
        <v>5</v>
      </c>
    </row>
    <row r="29" spans="1:12" x14ac:dyDescent="0.3">
      <c r="A29" s="15" t="s">
        <v>245</v>
      </c>
      <c r="B29" s="15">
        <f t="shared" si="0"/>
        <v>65812</v>
      </c>
      <c r="C29" s="16">
        <v>43404</v>
      </c>
      <c r="D29" s="17">
        <v>6995.83</v>
      </c>
      <c r="E29" s="17">
        <v>2238.67</v>
      </c>
      <c r="F29" s="17">
        <v>4757.16</v>
      </c>
      <c r="G29" s="15" t="s">
        <v>218</v>
      </c>
      <c r="H29" s="18">
        <v>5</v>
      </c>
    </row>
    <row r="30" spans="1:12" x14ac:dyDescent="0.3">
      <c r="A30" s="15" t="s">
        <v>246</v>
      </c>
      <c r="B30" s="15">
        <f t="shared" si="0"/>
        <v>65813</v>
      </c>
      <c r="C30" s="16">
        <v>43404</v>
      </c>
      <c r="D30" s="17">
        <v>3058.33</v>
      </c>
      <c r="E30" s="17">
        <v>642.25</v>
      </c>
      <c r="F30" s="17">
        <v>2416.08</v>
      </c>
      <c r="G30" s="15" t="s">
        <v>218</v>
      </c>
      <c r="H30" s="18">
        <v>6</v>
      </c>
    </row>
    <row r="31" spans="1:12" x14ac:dyDescent="0.3">
      <c r="A31" s="15" t="s">
        <v>247</v>
      </c>
      <c r="B31" s="15">
        <f t="shared" si="0"/>
        <v>65814</v>
      </c>
      <c r="C31" s="16">
        <v>43404</v>
      </c>
      <c r="D31" s="17">
        <v>2495.83</v>
      </c>
      <c r="E31" s="17">
        <v>349.42</v>
      </c>
      <c r="F31" s="17">
        <v>2146.41</v>
      </c>
      <c r="G31" s="15" t="s">
        <v>218</v>
      </c>
      <c r="H31" s="18">
        <v>6</v>
      </c>
    </row>
    <row r="32" spans="1:12" x14ac:dyDescent="0.3">
      <c r="A32" s="15" t="s">
        <v>248</v>
      </c>
      <c r="B32" s="15">
        <f t="shared" si="0"/>
        <v>65815</v>
      </c>
      <c r="C32" s="16">
        <v>43404</v>
      </c>
      <c r="D32" s="17">
        <v>4370.83</v>
      </c>
      <c r="E32" s="17">
        <v>1049</v>
      </c>
      <c r="F32" s="17">
        <v>3321.83</v>
      </c>
      <c r="G32" s="15" t="s">
        <v>218</v>
      </c>
      <c r="H32" s="18">
        <v>5</v>
      </c>
    </row>
    <row r="33" spans="1:8" x14ac:dyDescent="0.3">
      <c r="A33" s="15" t="s">
        <v>249</v>
      </c>
      <c r="B33" s="15">
        <f t="shared" si="0"/>
        <v>65816</v>
      </c>
      <c r="C33" s="16">
        <v>43404</v>
      </c>
      <c r="D33" s="17">
        <v>6620.83</v>
      </c>
      <c r="E33" s="17">
        <v>2118.67</v>
      </c>
      <c r="F33" s="17">
        <v>4502.16</v>
      </c>
      <c r="G33" s="15" t="s">
        <v>218</v>
      </c>
      <c r="H33" s="18">
        <v>3</v>
      </c>
    </row>
    <row r="34" spans="1:8" x14ac:dyDescent="0.3">
      <c r="A34" s="15" t="s">
        <v>250</v>
      </c>
      <c r="B34" s="15">
        <f t="shared" si="0"/>
        <v>65817</v>
      </c>
      <c r="C34" s="16">
        <v>43404</v>
      </c>
      <c r="D34" s="17">
        <v>4933.33</v>
      </c>
      <c r="E34" s="17">
        <v>1184</v>
      </c>
      <c r="F34" s="17">
        <v>3749.33</v>
      </c>
      <c r="G34" s="15" t="s">
        <v>218</v>
      </c>
      <c r="H34" s="18">
        <v>4</v>
      </c>
    </row>
    <row r="35" spans="1:8" x14ac:dyDescent="0.3">
      <c r="A35" s="15" t="s">
        <v>251</v>
      </c>
      <c r="B35" s="15">
        <f t="shared" si="0"/>
        <v>65818</v>
      </c>
      <c r="C35" s="16">
        <v>43404</v>
      </c>
      <c r="D35" s="17">
        <v>2495.83</v>
      </c>
      <c r="E35" s="17">
        <v>224.63</v>
      </c>
      <c r="F35" s="17">
        <v>2271.1999999999998</v>
      </c>
      <c r="G35" s="15" t="s">
        <v>218</v>
      </c>
      <c r="H35" s="18">
        <v>6</v>
      </c>
    </row>
    <row r="36" spans="1:8" x14ac:dyDescent="0.3">
      <c r="A36" s="15" t="s">
        <v>252</v>
      </c>
      <c r="B36" s="15">
        <f t="shared" si="0"/>
        <v>65819</v>
      </c>
      <c r="C36" s="16">
        <v>43404</v>
      </c>
      <c r="D36" s="17">
        <v>5120.83</v>
      </c>
      <c r="E36" s="17">
        <v>1382.63</v>
      </c>
      <c r="F36" s="17">
        <v>3738.2</v>
      </c>
      <c r="G36" s="15" t="s">
        <v>218</v>
      </c>
      <c r="H36" s="18">
        <v>2</v>
      </c>
    </row>
    <row r="37" spans="1:8" x14ac:dyDescent="0.3">
      <c r="A37" s="15" t="s">
        <v>253</v>
      </c>
      <c r="B37" s="15">
        <f t="shared" si="0"/>
        <v>65820</v>
      </c>
      <c r="C37" s="16">
        <v>43404</v>
      </c>
      <c r="D37" s="17">
        <v>4370.83</v>
      </c>
      <c r="E37" s="17">
        <v>1005.29</v>
      </c>
      <c r="F37" s="17">
        <v>3365.54</v>
      </c>
      <c r="G37" s="15" t="s">
        <v>218</v>
      </c>
      <c r="H37" s="18">
        <v>4</v>
      </c>
    </row>
    <row r="38" spans="1:8" x14ac:dyDescent="0.3">
      <c r="A38" s="15" t="s">
        <v>254</v>
      </c>
      <c r="B38" s="15">
        <f t="shared" si="0"/>
        <v>65821</v>
      </c>
      <c r="C38" s="16">
        <v>43404</v>
      </c>
      <c r="D38" s="17">
        <v>3433.33</v>
      </c>
      <c r="E38" s="17">
        <v>858.33</v>
      </c>
      <c r="F38" s="17">
        <v>2575</v>
      </c>
      <c r="G38" s="15" t="s">
        <v>218</v>
      </c>
      <c r="H38" s="18">
        <v>2</v>
      </c>
    </row>
    <row r="39" spans="1:8" x14ac:dyDescent="0.3">
      <c r="A39" s="15" t="s">
        <v>255</v>
      </c>
      <c r="B39" s="15">
        <f t="shared" si="0"/>
        <v>65822</v>
      </c>
      <c r="C39" s="16">
        <v>43404</v>
      </c>
      <c r="D39" s="17">
        <v>6245.83</v>
      </c>
      <c r="E39" s="17">
        <v>1936.21</v>
      </c>
      <c r="F39" s="17">
        <v>4309.62</v>
      </c>
      <c r="G39" s="15" t="s">
        <v>218</v>
      </c>
      <c r="H39" s="18">
        <v>5</v>
      </c>
    </row>
    <row r="40" spans="1:8" x14ac:dyDescent="0.3">
      <c r="A40" s="15" t="s">
        <v>256</v>
      </c>
      <c r="B40" s="15">
        <f t="shared" si="0"/>
        <v>65823</v>
      </c>
      <c r="C40" s="16">
        <v>43404</v>
      </c>
      <c r="D40" s="17">
        <v>4558.33</v>
      </c>
      <c r="E40" s="17">
        <v>1048.42</v>
      </c>
      <c r="F40" s="17">
        <v>3509.91</v>
      </c>
      <c r="G40" s="15" t="s">
        <v>218</v>
      </c>
      <c r="H40" s="18">
        <v>6</v>
      </c>
    </row>
    <row r="41" spans="1:8" x14ac:dyDescent="0.3">
      <c r="A41" s="15" t="s">
        <v>257</v>
      </c>
      <c r="B41" s="15">
        <f t="shared" si="0"/>
        <v>65824</v>
      </c>
      <c r="C41" s="16">
        <v>43404</v>
      </c>
      <c r="D41" s="17">
        <v>3058.33</v>
      </c>
      <c r="E41" s="17">
        <v>550.5</v>
      </c>
      <c r="F41" s="17">
        <v>2507.83</v>
      </c>
      <c r="G41" s="15" t="s">
        <v>218</v>
      </c>
      <c r="H41" s="18">
        <v>6</v>
      </c>
    </row>
    <row r="42" spans="1:8" x14ac:dyDescent="0.3">
      <c r="A42" s="15" t="s">
        <v>258</v>
      </c>
      <c r="B42" s="15">
        <f t="shared" si="0"/>
        <v>65825</v>
      </c>
      <c r="C42" s="16">
        <v>43404</v>
      </c>
      <c r="D42" s="17">
        <v>4370.83</v>
      </c>
      <c r="E42" s="17">
        <v>1267.54</v>
      </c>
      <c r="F42" s="17">
        <v>3103.29</v>
      </c>
      <c r="G42" s="15" t="s">
        <v>218</v>
      </c>
      <c r="H42" s="18">
        <v>4</v>
      </c>
    </row>
    <row r="43" spans="1:8" x14ac:dyDescent="0.3">
      <c r="A43" s="15" t="s">
        <v>259</v>
      </c>
      <c r="B43" s="15">
        <f t="shared" si="0"/>
        <v>65826</v>
      </c>
      <c r="C43" s="16">
        <v>43404</v>
      </c>
      <c r="D43" s="17">
        <v>4183.33</v>
      </c>
      <c r="E43" s="17">
        <v>1213.17</v>
      </c>
      <c r="F43" s="17">
        <v>2970.16</v>
      </c>
      <c r="G43" s="15" t="s">
        <v>218</v>
      </c>
      <c r="H43" s="18">
        <v>3</v>
      </c>
    </row>
    <row r="44" spans="1:8" x14ac:dyDescent="0.3">
      <c r="A44" s="15" t="s">
        <v>260</v>
      </c>
      <c r="B44" s="15">
        <f t="shared" si="0"/>
        <v>65827</v>
      </c>
      <c r="C44" s="16">
        <v>43404</v>
      </c>
      <c r="D44" s="17">
        <v>3620.83</v>
      </c>
      <c r="E44" s="17">
        <v>687.96</v>
      </c>
      <c r="F44" s="17">
        <v>2932.87</v>
      </c>
      <c r="G44" s="15" t="s">
        <v>218</v>
      </c>
      <c r="H44" s="18">
        <v>3</v>
      </c>
    </row>
    <row r="45" spans="1:8" x14ac:dyDescent="0.3">
      <c r="A45" s="15" t="s">
        <v>261</v>
      </c>
      <c r="B45" s="15">
        <f t="shared" si="0"/>
        <v>65828</v>
      </c>
      <c r="C45" s="16">
        <v>43404</v>
      </c>
      <c r="D45" s="17">
        <v>6808.33</v>
      </c>
      <c r="E45" s="17">
        <v>1906.33</v>
      </c>
      <c r="F45" s="17">
        <v>4902</v>
      </c>
      <c r="G45" s="15" t="s">
        <v>218</v>
      </c>
      <c r="H45" s="18">
        <v>5</v>
      </c>
    </row>
    <row r="46" spans="1:8" x14ac:dyDescent="0.3">
      <c r="A46" s="15" t="s">
        <v>262</v>
      </c>
      <c r="B46" s="15">
        <f t="shared" si="0"/>
        <v>65829</v>
      </c>
      <c r="C46" s="16">
        <v>43404</v>
      </c>
      <c r="D46" s="17">
        <v>6808.33</v>
      </c>
      <c r="E46" s="17">
        <v>2178.67</v>
      </c>
      <c r="F46" s="17">
        <v>4629.66</v>
      </c>
      <c r="G46" s="15" t="s">
        <v>218</v>
      </c>
      <c r="H46" s="18">
        <v>6</v>
      </c>
    </row>
    <row r="47" spans="1:8" x14ac:dyDescent="0.3">
      <c r="A47" s="15" t="s">
        <v>263</v>
      </c>
      <c r="B47" s="15">
        <f t="shared" si="0"/>
        <v>65830</v>
      </c>
      <c r="C47" s="16">
        <v>43404</v>
      </c>
      <c r="D47" s="17">
        <v>2870.83</v>
      </c>
      <c r="E47" s="17">
        <v>516.75</v>
      </c>
      <c r="F47" s="17">
        <v>2354.08</v>
      </c>
      <c r="G47" s="15" t="s">
        <v>218</v>
      </c>
      <c r="H47" s="18">
        <v>6</v>
      </c>
    </row>
    <row r="48" spans="1:8" x14ac:dyDescent="0.3">
      <c r="A48" s="15" t="s">
        <v>264</v>
      </c>
      <c r="B48" s="15">
        <f t="shared" si="0"/>
        <v>65831</v>
      </c>
      <c r="C48" s="16">
        <v>43404</v>
      </c>
      <c r="D48" s="17">
        <v>4370.83</v>
      </c>
      <c r="E48" s="17">
        <v>1136.42</v>
      </c>
      <c r="F48" s="17">
        <v>3234.41</v>
      </c>
      <c r="G48" s="15" t="s">
        <v>218</v>
      </c>
      <c r="H48" s="18">
        <v>2</v>
      </c>
    </row>
    <row r="49" spans="1:8" x14ac:dyDescent="0.3">
      <c r="A49" s="15" t="s">
        <v>265</v>
      </c>
      <c r="B49" s="15">
        <f t="shared" si="0"/>
        <v>65832</v>
      </c>
      <c r="C49" s="16">
        <v>43404</v>
      </c>
      <c r="D49" s="17">
        <v>7370.83</v>
      </c>
      <c r="E49" s="17">
        <v>2211.25</v>
      </c>
      <c r="F49" s="17">
        <v>5159.58</v>
      </c>
      <c r="G49" s="15" t="s">
        <v>218</v>
      </c>
      <c r="H49" s="18">
        <v>6</v>
      </c>
    </row>
    <row r="50" spans="1:8" x14ac:dyDescent="0.3">
      <c r="A50" s="15" t="s">
        <v>266</v>
      </c>
      <c r="B50" s="15">
        <f t="shared" si="0"/>
        <v>65833</v>
      </c>
      <c r="C50" s="16">
        <v>43404</v>
      </c>
      <c r="D50" s="17">
        <v>12018.75</v>
      </c>
      <c r="E50" s="17">
        <v>4326.75</v>
      </c>
      <c r="F50" s="17">
        <v>7692</v>
      </c>
      <c r="G50" s="15" t="s">
        <v>218</v>
      </c>
      <c r="H50" s="18">
        <v>1</v>
      </c>
    </row>
    <row r="51" spans="1:8" x14ac:dyDescent="0.3">
      <c r="A51" s="15" t="s">
        <v>267</v>
      </c>
      <c r="B51" s="15">
        <f t="shared" si="0"/>
        <v>65834</v>
      </c>
      <c r="C51" s="16">
        <v>43404</v>
      </c>
      <c r="D51" s="17">
        <v>5870.83</v>
      </c>
      <c r="E51" s="17">
        <v>1585.13</v>
      </c>
      <c r="F51" s="17">
        <v>4285.7</v>
      </c>
      <c r="G51" s="15" t="s">
        <v>218</v>
      </c>
      <c r="H51" s="18">
        <v>3</v>
      </c>
    </row>
    <row r="52" spans="1:8" x14ac:dyDescent="0.3">
      <c r="A52" s="15" t="s">
        <v>268</v>
      </c>
      <c r="B52" s="15">
        <f t="shared" si="0"/>
        <v>65835</v>
      </c>
      <c r="C52" s="16">
        <v>43404</v>
      </c>
      <c r="D52" s="17">
        <v>6995.83</v>
      </c>
      <c r="E52" s="17">
        <v>1888.88</v>
      </c>
      <c r="F52" s="17">
        <v>5106.95</v>
      </c>
      <c r="G52" s="15" t="s">
        <v>218</v>
      </c>
      <c r="H52" s="18">
        <v>3</v>
      </c>
    </row>
    <row r="53" spans="1:8" x14ac:dyDescent="0.3">
      <c r="A53" s="15" t="s">
        <v>269</v>
      </c>
      <c r="B53" s="15">
        <f t="shared" si="0"/>
        <v>65836</v>
      </c>
      <c r="C53" s="16">
        <v>43404</v>
      </c>
      <c r="D53" s="17">
        <v>6995.83</v>
      </c>
      <c r="E53" s="17">
        <v>2168.71</v>
      </c>
      <c r="F53" s="17">
        <v>4827.12</v>
      </c>
      <c r="G53" s="15" t="s">
        <v>218</v>
      </c>
      <c r="H53" s="18">
        <v>4</v>
      </c>
    </row>
    <row r="54" spans="1:8" x14ac:dyDescent="0.3">
      <c r="A54" s="15" t="s">
        <v>270</v>
      </c>
      <c r="B54" s="15">
        <f t="shared" si="0"/>
        <v>65837</v>
      </c>
      <c r="C54" s="16">
        <v>43404</v>
      </c>
      <c r="D54" s="17">
        <v>3808.33</v>
      </c>
      <c r="E54" s="17">
        <v>952.08</v>
      </c>
      <c r="F54" s="17">
        <v>2856.25</v>
      </c>
      <c r="G54" s="15" t="s">
        <v>218</v>
      </c>
      <c r="H54" s="18">
        <v>2</v>
      </c>
    </row>
    <row r="55" spans="1:8" x14ac:dyDescent="0.3">
      <c r="A55" s="15" t="s">
        <v>271</v>
      </c>
      <c r="B55" s="15">
        <f t="shared" si="0"/>
        <v>65838</v>
      </c>
      <c r="C55" s="16">
        <v>43404</v>
      </c>
      <c r="D55" s="17">
        <v>4370.83</v>
      </c>
      <c r="E55" s="17">
        <v>1049</v>
      </c>
      <c r="F55" s="17">
        <v>3321.83</v>
      </c>
      <c r="G55" s="15" t="s">
        <v>218</v>
      </c>
      <c r="H55" s="18">
        <v>6</v>
      </c>
    </row>
    <row r="56" spans="1:8" x14ac:dyDescent="0.3">
      <c r="A56" s="15" t="s">
        <v>272</v>
      </c>
      <c r="B56" s="15">
        <f t="shared" si="0"/>
        <v>65839</v>
      </c>
      <c r="C56" s="16">
        <v>43404</v>
      </c>
      <c r="D56" s="17">
        <v>6808.33</v>
      </c>
      <c r="E56" s="17">
        <v>1838.25</v>
      </c>
      <c r="F56" s="17">
        <v>4970.08</v>
      </c>
      <c r="G56" s="15" t="s">
        <v>218</v>
      </c>
      <c r="H56" s="18">
        <v>2</v>
      </c>
    </row>
    <row r="57" spans="1:8" x14ac:dyDescent="0.3">
      <c r="A57" s="15" t="s">
        <v>273</v>
      </c>
      <c r="B57" s="15">
        <f t="shared" si="0"/>
        <v>65840</v>
      </c>
      <c r="C57" s="16">
        <v>43404</v>
      </c>
      <c r="D57" s="17">
        <v>3433.33</v>
      </c>
      <c r="E57" s="17">
        <v>858.33</v>
      </c>
      <c r="F57" s="17">
        <v>2575</v>
      </c>
      <c r="G57" s="15" t="s">
        <v>218</v>
      </c>
      <c r="H57" s="18">
        <v>4</v>
      </c>
    </row>
    <row r="58" spans="1:8" x14ac:dyDescent="0.3">
      <c r="A58" s="15" t="s">
        <v>274</v>
      </c>
      <c r="B58" s="15">
        <f t="shared" si="0"/>
        <v>65841</v>
      </c>
      <c r="C58" s="16">
        <v>43404</v>
      </c>
      <c r="D58" s="17">
        <v>11883.75</v>
      </c>
      <c r="E58" s="17">
        <v>4159.3100000000004</v>
      </c>
      <c r="F58" s="17">
        <v>7724.44</v>
      </c>
      <c r="G58" s="15" t="s">
        <v>218</v>
      </c>
      <c r="H58" s="18">
        <v>1</v>
      </c>
    </row>
    <row r="59" spans="1:8" x14ac:dyDescent="0.3">
      <c r="A59" s="15" t="s">
        <v>275</v>
      </c>
      <c r="B59" s="15">
        <f t="shared" si="0"/>
        <v>65842</v>
      </c>
      <c r="C59" s="16">
        <v>43404</v>
      </c>
      <c r="D59" s="17">
        <v>3245.83</v>
      </c>
      <c r="E59" s="17">
        <v>681.63</v>
      </c>
      <c r="F59" s="17">
        <v>2564.1999999999998</v>
      </c>
      <c r="G59" s="15" t="s">
        <v>218</v>
      </c>
      <c r="H59" s="18">
        <v>6</v>
      </c>
    </row>
    <row r="60" spans="1:8" x14ac:dyDescent="0.3">
      <c r="A60" s="15" t="s">
        <v>276</v>
      </c>
      <c r="B60" s="15">
        <f t="shared" si="0"/>
        <v>65843</v>
      </c>
      <c r="C60" s="16">
        <v>43404</v>
      </c>
      <c r="D60" s="17">
        <v>2495.83</v>
      </c>
      <c r="E60" s="17">
        <v>249.58</v>
      </c>
      <c r="F60" s="17">
        <v>2246.25</v>
      </c>
      <c r="G60" s="15" t="s">
        <v>218</v>
      </c>
      <c r="H60" s="18">
        <v>6</v>
      </c>
    </row>
    <row r="61" spans="1:8" x14ac:dyDescent="0.3">
      <c r="A61" s="15" t="s">
        <v>277</v>
      </c>
      <c r="B61" s="15">
        <f t="shared" si="0"/>
        <v>65844</v>
      </c>
      <c r="C61" s="16">
        <v>43404</v>
      </c>
      <c r="D61" s="17">
        <v>5870.83</v>
      </c>
      <c r="E61" s="17">
        <v>1467.71</v>
      </c>
      <c r="F61" s="17">
        <v>4403.12</v>
      </c>
      <c r="G61" s="15" t="s">
        <v>218</v>
      </c>
      <c r="H61" s="18">
        <v>4</v>
      </c>
    </row>
    <row r="62" spans="1:8" x14ac:dyDescent="0.3">
      <c r="A62" s="15" t="s">
        <v>278</v>
      </c>
      <c r="B62" s="15">
        <f t="shared" si="0"/>
        <v>65845</v>
      </c>
      <c r="C62" s="16">
        <v>43404</v>
      </c>
      <c r="D62" s="17">
        <v>2495.83</v>
      </c>
      <c r="E62" s="17">
        <v>374.38</v>
      </c>
      <c r="F62" s="17">
        <v>2121.4499999999998</v>
      </c>
      <c r="G62" s="15" t="s">
        <v>218</v>
      </c>
      <c r="H62" s="18">
        <v>6</v>
      </c>
    </row>
    <row r="63" spans="1:8" x14ac:dyDescent="0.3">
      <c r="A63" s="15" t="s">
        <v>279</v>
      </c>
      <c r="B63" s="15">
        <f t="shared" si="0"/>
        <v>65846</v>
      </c>
      <c r="C63" s="16">
        <v>43404</v>
      </c>
      <c r="D63" s="17">
        <v>7183.33</v>
      </c>
      <c r="E63" s="17">
        <v>2298.67</v>
      </c>
      <c r="F63" s="17">
        <v>4884.66</v>
      </c>
      <c r="G63" s="15" t="s">
        <v>218</v>
      </c>
      <c r="H63" s="18">
        <v>5</v>
      </c>
    </row>
    <row r="64" spans="1:8" x14ac:dyDescent="0.3">
      <c r="A64" s="15" t="s">
        <v>280</v>
      </c>
      <c r="B64" s="15">
        <f t="shared" si="0"/>
        <v>65847</v>
      </c>
      <c r="C64" s="16">
        <v>43404</v>
      </c>
      <c r="D64" s="17">
        <v>7183.33</v>
      </c>
      <c r="E64" s="17">
        <v>2155</v>
      </c>
      <c r="F64" s="17">
        <v>5028.33</v>
      </c>
      <c r="G64" s="15" t="s">
        <v>218</v>
      </c>
      <c r="H64" s="18">
        <v>6</v>
      </c>
    </row>
    <row r="65" spans="1:8" x14ac:dyDescent="0.3">
      <c r="A65" s="15" t="s">
        <v>281</v>
      </c>
      <c r="B65" s="15">
        <f t="shared" si="0"/>
        <v>65848</v>
      </c>
      <c r="C65" s="16">
        <v>43404</v>
      </c>
      <c r="D65" s="17">
        <v>2683.33</v>
      </c>
      <c r="E65" s="17">
        <v>590.33000000000004</v>
      </c>
      <c r="F65" s="17">
        <v>2093</v>
      </c>
      <c r="G65" s="15" t="s">
        <v>218</v>
      </c>
      <c r="H65" s="18">
        <v>6</v>
      </c>
    </row>
    <row r="66" spans="1:8" x14ac:dyDescent="0.3">
      <c r="A66" s="15" t="s">
        <v>282</v>
      </c>
      <c r="B66" s="15">
        <f t="shared" si="0"/>
        <v>65849</v>
      </c>
      <c r="C66" s="16">
        <v>43404</v>
      </c>
      <c r="D66" s="17">
        <v>3058.33</v>
      </c>
      <c r="E66" s="17">
        <v>672.83</v>
      </c>
      <c r="F66" s="17">
        <v>2385.5</v>
      </c>
      <c r="G66" s="15" t="s">
        <v>218</v>
      </c>
      <c r="H66" s="18">
        <v>6</v>
      </c>
    </row>
    <row r="67" spans="1:8" x14ac:dyDescent="0.3">
      <c r="A67" s="15" t="s">
        <v>283</v>
      </c>
      <c r="B67" s="15">
        <f t="shared" ref="B67:B130" si="1">B66+1</f>
        <v>65850</v>
      </c>
      <c r="C67" s="16">
        <v>43404</v>
      </c>
      <c r="D67" s="17">
        <v>6620.83</v>
      </c>
      <c r="E67" s="17">
        <v>1920.04</v>
      </c>
      <c r="F67" s="17">
        <v>4700.79</v>
      </c>
      <c r="G67" s="15" t="s">
        <v>218</v>
      </c>
      <c r="H67" s="18">
        <v>2</v>
      </c>
    </row>
    <row r="68" spans="1:8" x14ac:dyDescent="0.3">
      <c r="A68" s="15" t="s">
        <v>284</v>
      </c>
      <c r="B68" s="15">
        <f t="shared" si="1"/>
        <v>65851</v>
      </c>
      <c r="C68" s="16">
        <v>43404</v>
      </c>
      <c r="D68" s="17">
        <v>7370.83</v>
      </c>
      <c r="E68" s="17">
        <v>2284.96</v>
      </c>
      <c r="F68" s="17">
        <v>5085.87</v>
      </c>
      <c r="G68" s="15" t="s">
        <v>218</v>
      </c>
      <c r="H68" s="18">
        <v>3</v>
      </c>
    </row>
    <row r="69" spans="1:8" x14ac:dyDescent="0.3">
      <c r="A69" s="15" t="s">
        <v>285</v>
      </c>
      <c r="B69" s="15">
        <f t="shared" si="1"/>
        <v>65852</v>
      </c>
      <c r="C69" s="16">
        <v>43404</v>
      </c>
      <c r="D69" s="17">
        <v>5870.83</v>
      </c>
      <c r="E69" s="17">
        <v>1702.54</v>
      </c>
      <c r="F69" s="17">
        <v>4168.29</v>
      </c>
      <c r="G69" s="15" t="s">
        <v>218</v>
      </c>
      <c r="H69" s="18">
        <v>2</v>
      </c>
    </row>
    <row r="70" spans="1:8" x14ac:dyDescent="0.3">
      <c r="A70" s="15" t="s">
        <v>286</v>
      </c>
      <c r="B70" s="15">
        <f t="shared" si="1"/>
        <v>65853</v>
      </c>
      <c r="C70" s="16">
        <v>43404</v>
      </c>
      <c r="D70" s="17">
        <v>3995.83</v>
      </c>
      <c r="E70" s="17">
        <v>759.21</v>
      </c>
      <c r="F70" s="17">
        <v>3236.62</v>
      </c>
      <c r="G70" s="15" t="s">
        <v>218</v>
      </c>
      <c r="H70" s="18">
        <v>5</v>
      </c>
    </row>
    <row r="71" spans="1:8" x14ac:dyDescent="0.3">
      <c r="A71" s="15" t="s">
        <v>287</v>
      </c>
      <c r="B71" s="15">
        <f t="shared" si="1"/>
        <v>65854</v>
      </c>
      <c r="C71" s="16">
        <v>43404</v>
      </c>
      <c r="D71" s="17">
        <v>5495.83</v>
      </c>
      <c r="E71" s="17">
        <v>1593.79</v>
      </c>
      <c r="F71" s="17">
        <v>3902.04</v>
      </c>
      <c r="G71" s="15" t="s">
        <v>218</v>
      </c>
      <c r="H71" s="18">
        <v>3</v>
      </c>
    </row>
    <row r="72" spans="1:8" x14ac:dyDescent="0.3">
      <c r="A72" s="15" t="s">
        <v>288</v>
      </c>
      <c r="B72" s="15">
        <f t="shared" si="1"/>
        <v>65855</v>
      </c>
      <c r="C72" s="16">
        <v>43404</v>
      </c>
      <c r="D72" s="17">
        <v>7370.83</v>
      </c>
      <c r="E72" s="17">
        <v>1990.13</v>
      </c>
      <c r="F72" s="17">
        <v>5380.7</v>
      </c>
      <c r="G72" s="15" t="s">
        <v>218</v>
      </c>
      <c r="H72" s="18">
        <v>6</v>
      </c>
    </row>
    <row r="73" spans="1:8" x14ac:dyDescent="0.3">
      <c r="A73" s="15" t="s">
        <v>289</v>
      </c>
      <c r="B73" s="15">
        <f t="shared" si="1"/>
        <v>65856</v>
      </c>
      <c r="C73" s="16">
        <v>43404</v>
      </c>
      <c r="D73" s="17">
        <v>7183.33</v>
      </c>
      <c r="E73" s="17">
        <v>2083.17</v>
      </c>
      <c r="F73" s="17">
        <v>5100.16</v>
      </c>
      <c r="G73" s="15" t="s">
        <v>218</v>
      </c>
      <c r="H73" s="18">
        <v>2</v>
      </c>
    </row>
    <row r="74" spans="1:8" x14ac:dyDescent="0.3">
      <c r="A74" s="15" t="s">
        <v>290</v>
      </c>
      <c r="B74" s="15">
        <f t="shared" si="1"/>
        <v>65857</v>
      </c>
      <c r="C74" s="16">
        <v>43404</v>
      </c>
      <c r="D74" s="17">
        <v>11260</v>
      </c>
      <c r="E74" s="17">
        <v>3715.8</v>
      </c>
      <c r="F74" s="17">
        <v>7544.2</v>
      </c>
      <c r="G74" s="15" t="s">
        <v>218</v>
      </c>
      <c r="H74" s="18">
        <v>1</v>
      </c>
    </row>
    <row r="75" spans="1:8" x14ac:dyDescent="0.3">
      <c r="A75" s="15" t="s">
        <v>291</v>
      </c>
      <c r="B75" s="15">
        <f t="shared" si="1"/>
        <v>65858</v>
      </c>
      <c r="C75" s="16">
        <v>43404</v>
      </c>
      <c r="D75" s="17">
        <v>11118.75</v>
      </c>
      <c r="E75" s="17">
        <v>4113.9399999999996</v>
      </c>
      <c r="F75" s="17">
        <v>7004.81</v>
      </c>
      <c r="G75" s="15" t="s">
        <v>218</v>
      </c>
      <c r="H75" s="18">
        <v>1</v>
      </c>
    </row>
    <row r="76" spans="1:8" x14ac:dyDescent="0.3">
      <c r="A76" s="15" t="s">
        <v>292</v>
      </c>
      <c r="B76" s="15">
        <f t="shared" si="1"/>
        <v>65859</v>
      </c>
      <c r="C76" s="16">
        <v>43404</v>
      </c>
      <c r="D76" s="17">
        <v>2870.83</v>
      </c>
      <c r="E76" s="17">
        <v>459.33</v>
      </c>
      <c r="F76" s="17">
        <v>2411.5</v>
      </c>
      <c r="G76" s="15" t="s">
        <v>218</v>
      </c>
      <c r="H76" s="18">
        <v>6</v>
      </c>
    </row>
    <row r="77" spans="1:8" x14ac:dyDescent="0.3">
      <c r="A77" s="15" t="s">
        <v>293</v>
      </c>
      <c r="B77" s="15">
        <f t="shared" si="1"/>
        <v>65860</v>
      </c>
      <c r="C77" s="16">
        <v>43404</v>
      </c>
      <c r="D77" s="17">
        <v>4183.33</v>
      </c>
      <c r="E77" s="17">
        <v>1045.83</v>
      </c>
      <c r="F77" s="17">
        <v>3137.5</v>
      </c>
      <c r="G77" s="15" t="s">
        <v>218</v>
      </c>
      <c r="H77" s="18">
        <v>4</v>
      </c>
    </row>
    <row r="78" spans="1:8" x14ac:dyDescent="0.3">
      <c r="A78" s="15" t="s">
        <v>294</v>
      </c>
      <c r="B78" s="15">
        <f t="shared" si="1"/>
        <v>65861</v>
      </c>
      <c r="C78" s="16">
        <v>43404</v>
      </c>
      <c r="D78" s="17">
        <v>5495.83</v>
      </c>
      <c r="E78" s="17">
        <v>1428.92</v>
      </c>
      <c r="F78" s="17">
        <v>4066.91</v>
      </c>
      <c r="G78" s="15" t="s">
        <v>218</v>
      </c>
      <c r="H78" s="18">
        <v>2</v>
      </c>
    </row>
    <row r="79" spans="1:8" x14ac:dyDescent="0.3">
      <c r="A79" s="15" t="s">
        <v>295</v>
      </c>
      <c r="B79" s="15">
        <f t="shared" si="1"/>
        <v>65862</v>
      </c>
      <c r="C79" s="16">
        <v>43404</v>
      </c>
      <c r="D79" s="17">
        <v>2495.83</v>
      </c>
      <c r="E79" s="17">
        <v>374.38</v>
      </c>
      <c r="F79" s="17">
        <v>2121.4499999999998</v>
      </c>
      <c r="G79" s="15" t="s">
        <v>218</v>
      </c>
      <c r="H79" s="18">
        <v>6</v>
      </c>
    </row>
    <row r="80" spans="1:8" x14ac:dyDescent="0.3">
      <c r="A80" s="15" t="s">
        <v>296</v>
      </c>
      <c r="B80" s="15">
        <f t="shared" si="1"/>
        <v>65863</v>
      </c>
      <c r="C80" s="16">
        <v>43404</v>
      </c>
      <c r="D80" s="17">
        <v>5495.83</v>
      </c>
      <c r="E80" s="17">
        <v>1538.83</v>
      </c>
      <c r="F80" s="17">
        <v>3957</v>
      </c>
      <c r="G80" s="15" t="s">
        <v>218</v>
      </c>
      <c r="H80" s="18">
        <v>5</v>
      </c>
    </row>
    <row r="81" spans="1:8" x14ac:dyDescent="0.3">
      <c r="A81" s="15" t="s">
        <v>297</v>
      </c>
      <c r="B81" s="15">
        <f t="shared" si="1"/>
        <v>65864</v>
      </c>
      <c r="C81" s="16">
        <v>43404</v>
      </c>
      <c r="D81" s="17">
        <v>6620.83</v>
      </c>
      <c r="E81" s="17">
        <v>1787.63</v>
      </c>
      <c r="F81" s="17">
        <v>4833.2</v>
      </c>
      <c r="G81" s="15" t="s">
        <v>218</v>
      </c>
      <c r="H81" s="18">
        <v>3</v>
      </c>
    </row>
    <row r="82" spans="1:8" x14ac:dyDescent="0.3">
      <c r="A82" s="15" t="s">
        <v>298</v>
      </c>
      <c r="B82" s="15">
        <f t="shared" si="1"/>
        <v>65865</v>
      </c>
      <c r="C82" s="16">
        <v>43404</v>
      </c>
      <c r="D82" s="17">
        <v>3433.33</v>
      </c>
      <c r="E82" s="17">
        <v>652.33000000000004</v>
      </c>
      <c r="F82" s="17">
        <v>2781</v>
      </c>
      <c r="G82" s="15" t="s">
        <v>218</v>
      </c>
      <c r="H82" s="18">
        <v>4</v>
      </c>
    </row>
    <row r="83" spans="1:8" x14ac:dyDescent="0.3">
      <c r="A83" s="15" t="s">
        <v>299</v>
      </c>
      <c r="B83" s="15">
        <f t="shared" si="1"/>
        <v>65866</v>
      </c>
      <c r="C83" s="16">
        <v>43404</v>
      </c>
      <c r="D83" s="17">
        <v>6433.33</v>
      </c>
      <c r="E83" s="17">
        <v>1737</v>
      </c>
      <c r="F83" s="17">
        <v>4696.33</v>
      </c>
      <c r="G83" s="15" t="s">
        <v>218</v>
      </c>
      <c r="H83" s="18">
        <v>6</v>
      </c>
    </row>
    <row r="84" spans="1:8" x14ac:dyDescent="0.3">
      <c r="A84" s="15" t="s">
        <v>300</v>
      </c>
      <c r="B84" s="15">
        <f t="shared" si="1"/>
        <v>65867</v>
      </c>
      <c r="C84" s="16">
        <v>43404</v>
      </c>
      <c r="D84" s="17">
        <v>4933.33</v>
      </c>
      <c r="E84" s="17">
        <v>1430.67</v>
      </c>
      <c r="F84" s="17">
        <v>3502.66</v>
      </c>
      <c r="G84" s="15" t="s">
        <v>218</v>
      </c>
      <c r="H84" s="18">
        <v>5</v>
      </c>
    </row>
    <row r="85" spans="1:8" x14ac:dyDescent="0.3">
      <c r="A85" s="15" t="s">
        <v>301</v>
      </c>
      <c r="B85" s="15">
        <f t="shared" si="1"/>
        <v>65868</v>
      </c>
      <c r="C85" s="16">
        <v>43404</v>
      </c>
      <c r="D85" s="17">
        <v>6995.83</v>
      </c>
      <c r="E85" s="17">
        <v>2238.67</v>
      </c>
      <c r="F85" s="17">
        <v>4757.16</v>
      </c>
      <c r="G85" s="15" t="s">
        <v>218</v>
      </c>
      <c r="H85" s="18">
        <v>5</v>
      </c>
    </row>
    <row r="86" spans="1:8" x14ac:dyDescent="0.3">
      <c r="A86" s="15" t="s">
        <v>302</v>
      </c>
      <c r="B86" s="15">
        <f t="shared" si="1"/>
        <v>65869</v>
      </c>
      <c r="C86" s="16">
        <v>43404</v>
      </c>
      <c r="D86" s="17">
        <v>3245.83</v>
      </c>
      <c r="E86" s="17">
        <v>616.71</v>
      </c>
      <c r="F86" s="17">
        <v>2629.12</v>
      </c>
      <c r="G86" s="15" t="s">
        <v>218</v>
      </c>
      <c r="H86" s="18">
        <v>6</v>
      </c>
    </row>
    <row r="87" spans="1:8" x14ac:dyDescent="0.3">
      <c r="A87" s="15" t="s">
        <v>303</v>
      </c>
      <c r="B87" s="15">
        <f t="shared" si="1"/>
        <v>65870</v>
      </c>
      <c r="C87" s="16">
        <v>43404</v>
      </c>
      <c r="D87" s="17">
        <v>2308.33</v>
      </c>
      <c r="E87" s="17">
        <v>346.25</v>
      </c>
      <c r="F87" s="17">
        <v>1962.08</v>
      </c>
      <c r="G87" s="15" t="s">
        <v>218</v>
      </c>
      <c r="H87" s="18">
        <v>6</v>
      </c>
    </row>
    <row r="88" spans="1:8" x14ac:dyDescent="0.3">
      <c r="A88" s="15" t="s">
        <v>304</v>
      </c>
      <c r="B88" s="15">
        <f t="shared" si="1"/>
        <v>65871</v>
      </c>
      <c r="C88" s="16">
        <v>43404</v>
      </c>
      <c r="D88" s="17">
        <v>2683.33</v>
      </c>
      <c r="E88" s="17">
        <v>509.83</v>
      </c>
      <c r="F88" s="17">
        <v>2173.5</v>
      </c>
      <c r="G88" s="15" t="s">
        <v>218</v>
      </c>
      <c r="H88" s="18">
        <v>6</v>
      </c>
    </row>
    <row r="89" spans="1:8" x14ac:dyDescent="0.3">
      <c r="A89" s="15" t="s">
        <v>305</v>
      </c>
      <c r="B89" s="15">
        <f t="shared" si="1"/>
        <v>65872</v>
      </c>
      <c r="C89" s="16">
        <v>43404</v>
      </c>
      <c r="D89" s="17">
        <v>18083.330000000002</v>
      </c>
      <c r="E89" s="17">
        <v>5786.67</v>
      </c>
      <c r="F89" s="17">
        <v>12296.660000000002</v>
      </c>
      <c r="G89" s="15" t="s">
        <v>218</v>
      </c>
      <c r="H89" s="18">
        <v>1</v>
      </c>
    </row>
    <row r="90" spans="1:8" x14ac:dyDescent="0.3">
      <c r="A90" s="15" t="s">
        <v>306</v>
      </c>
      <c r="B90" s="15">
        <f t="shared" si="1"/>
        <v>65873</v>
      </c>
      <c r="C90" s="16">
        <v>43404</v>
      </c>
      <c r="D90" s="17">
        <v>3808.33</v>
      </c>
      <c r="E90" s="17">
        <v>647.41999999999996</v>
      </c>
      <c r="F90" s="17">
        <v>3160.91</v>
      </c>
      <c r="G90" s="15" t="s">
        <v>218</v>
      </c>
      <c r="H90" s="18">
        <v>2</v>
      </c>
    </row>
    <row r="91" spans="1:8" x14ac:dyDescent="0.3">
      <c r="A91" s="15" t="s">
        <v>307</v>
      </c>
      <c r="B91" s="15">
        <f t="shared" si="1"/>
        <v>65874</v>
      </c>
      <c r="C91" s="16">
        <v>43404</v>
      </c>
      <c r="D91" s="17">
        <v>2870.83</v>
      </c>
      <c r="E91" s="17">
        <v>660.29</v>
      </c>
      <c r="F91" s="17">
        <v>2210.54</v>
      </c>
      <c r="G91" s="15" t="s">
        <v>218</v>
      </c>
      <c r="H91" s="18">
        <v>6</v>
      </c>
    </row>
    <row r="92" spans="1:8" x14ac:dyDescent="0.3">
      <c r="A92" s="15" t="s">
        <v>308</v>
      </c>
      <c r="B92" s="15">
        <f t="shared" si="1"/>
        <v>65875</v>
      </c>
      <c r="C92" s="16">
        <v>43404</v>
      </c>
      <c r="D92" s="17">
        <v>5495.83</v>
      </c>
      <c r="E92" s="17">
        <v>1319</v>
      </c>
      <c r="F92" s="17">
        <v>4176.83</v>
      </c>
      <c r="G92" s="15" t="s">
        <v>218</v>
      </c>
      <c r="H92" s="18">
        <v>4</v>
      </c>
    </row>
    <row r="93" spans="1:8" x14ac:dyDescent="0.3">
      <c r="A93" s="15" t="s">
        <v>309</v>
      </c>
      <c r="B93" s="15">
        <f t="shared" si="1"/>
        <v>65876</v>
      </c>
      <c r="C93" s="16">
        <v>43404</v>
      </c>
      <c r="D93" s="17">
        <v>5120.83</v>
      </c>
      <c r="E93" s="17">
        <v>1177.79</v>
      </c>
      <c r="F93" s="17">
        <v>3943.04</v>
      </c>
      <c r="G93" s="15" t="s">
        <v>218</v>
      </c>
      <c r="H93" s="18">
        <v>5</v>
      </c>
    </row>
    <row r="94" spans="1:8" x14ac:dyDescent="0.3">
      <c r="A94" s="15" t="s">
        <v>310</v>
      </c>
      <c r="B94" s="15">
        <f t="shared" si="1"/>
        <v>65877</v>
      </c>
      <c r="C94" s="16">
        <v>43404</v>
      </c>
      <c r="D94" s="17">
        <v>6433.33</v>
      </c>
      <c r="E94" s="17">
        <v>1801.33</v>
      </c>
      <c r="F94" s="17">
        <v>4632</v>
      </c>
      <c r="G94" s="15" t="s">
        <v>218</v>
      </c>
      <c r="H94" s="18">
        <v>3</v>
      </c>
    </row>
    <row r="95" spans="1:8" x14ac:dyDescent="0.3">
      <c r="A95" s="15" t="s">
        <v>311</v>
      </c>
      <c r="B95" s="15">
        <f t="shared" si="1"/>
        <v>65878</v>
      </c>
      <c r="C95" s="16">
        <v>43404</v>
      </c>
      <c r="D95" s="17">
        <v>2683.33</v>
      </c>
      <c r="E95" s="17">
        <v>670.83</v>
      </c>
      <c r="F95" s="17">
        <v>2012.5</v>
      </c>
      <c r="G95" s="15" t="s">
        <v>218</v>
      </c>
      <c r="H95" s="18">
        <v>6</v>
      </c>
    </row>
    <row r="96" spans="1:8" x14ac:dyDescent="0.3">
      <c r="A96" s="15" t="s">
        <v>312</v>
      </c>
      <c r="B96" s="15">
        <f t="shared" si="1"/>
        <v>65879</v>
      </c>
      <c r="C96" s="16">
        <v>43404</v>
      </c>
      <c r="D96" s="17">
        <v>3058.33</v>
      </c>
      <c r="E96" s="17">
        <v>703.42</v>
      </c>
      <c r="F96" s="17">
        <v>2354.91</v>
      </c>
      <c r="G96" s="15" t="s">
        <v>218</v>
      </c>
      <c r="H96" s="18">
        <v>6</v>
      </c>
    </row>
    <row r="97" spans="1:8" x14ac:dyDescent="0.3">
      <c r="A97" s="15" t="s">
        <v>313</v>
      </c>
      <c r="B97" s="15">
        <f t="shared" si="1"/>
        <v>65880</v>
      </c>
      <c r="C97" s="16">
        <v>43404</v>
      </c>
      <c r="D97" s="17">
        <v>3433.33</v>
      </c>
      <c r="E97" s="17">
        <v>618</v>
      </c>
      <c r="F97" s="17">
        <v>2815.33</v>
      </c>
      <c r="G97" s="15" t="s">
        <v>218</v>
      </c>
      <c r="H97" s="18">
        <v>4</v>
      </c>
    </row>
    <row r="98" spans="1:8" x14ac:dyDescent="0.3">
      <c r="A98" s="15" t="s">
        <v>314</v>
      </c>
      <c r="B98" s="15">
        <f t="shared" si="1"/>
        <v>65881</v>
      </c>
      <c r="C98" s="16">
        <v>43404</v>
      </c>
      <c r="D98" s="17">
        <v>4745.83</v>
      </c>
      <c r="E98" s="17">
        <v>1233.92</v>
      </c>
      <c r="F98" s="17">
        <v>3511.91</v>
      </c>
      <c r="G98" s="15" t="s">
        <v>218</v>
      </c>
      <c r="H98" s="18">
        <v>3</v>
      </c>
    </row>
    <row r="99" spans="1:8" x14ac:dyDescent="0.3">
      <c r="A99" s="15" t="s">
        <v>315</v>
      </c>
      <c r="B99" s="15">
        <f t="shared" si="1"/>
        <v>65882</v>
      </c>
      <c r="C99" s="16">
        <v>43404</v>
      </c>
      <c r="D99" s="17">
        <v>4558.33</v>
      </c>
      <c r="E99" s="17">
        <v>1230.75</v>
      </c>
      <c r="F99" s="17">
        <v>3327.58</v>
      </c>
      <c r="G99" s="15" t="s">
        <v>218</v>
      </c>
      <c r="H99" s="18">
        <v>6</v>
      </c>
    </row>
    <row r="100" spans="1:8" x14ac:dyDescent="0.3">
      <c r="A100" s="15" t="s">
        <v>316</v>
      </c>
      <c r="B100" s="15">
        <f t="shared" si="1"/>
        <v>65883</v>
      </c>
      <c r="C100" s="16">
        <v>43404</v>
      </c>
      <c r="D100" s="17">
        <v>7183.33</v>
      </c>
      <c r="E100" s="17">
        <v>1939.5</v>
      </c>
      <c r="F100" s="17">
        <v>5243.83</v>
      </c>
      <c r="G100" s="15" t="s">
        <v>218</v>
      </c>
      <c r="H100" s="18">
        <v>2</v>
      </c>
    </row>
    <row r="101" spans="1:8" x14ac:dyDescent="0.3">
      <c r="A101" s="15" t="s">
        <v>317</v>
      </c>
      <c r="B101" s="15">
        <f t="shared" si="1"/>
        <v>65884</v>
      </c>
      <c r="C101" s="16">
        <v>43404</v>
      </c>
      <c r="D101" s="17">
        <v>3995.83</v>
      </c>
      <c r="E101" s="17">
        <v>759.21</v>
      </c>
      <c r="F101" s="17">
        <v>3236.62</v>
      </c>
      <c r="G101" s="15" t="s">
        <v>218</v>
      </c>
      <c r="H101" s="18">
        <v>2</v>
      </c>
    </row>
    <row r="102" spans="1:8" x14ac:dyDescent="0.3">
      <c r="A102" s="15" t="s">
        <v>318</v>
      </c>
      <c r="B102" s="15">
        <f t="shared" si="1"/>
        <v>65885</v>
      </c>
      <c r="C102" s="16">
        <v>43404</v>
      </c>
      <c r="D102" s="17">
        <v>7370.83</v>
      </c>
      <c r="E102" s="17">
        <v>2137.54</v>
      </c>
      <c r="F102" s="17">
        <v>5233.29</v>
      </c>
      <c r="G102" s="15" t="s">
        <v>218</v>
      </c>
      <c r="H102" s="18">
        <v>3</v>
      </c>
    </row>
    <row r="103" spans="1:8" x14ac:dyDescent="0.3">
      <c r="A103" s="15" t="s">
        <v>319</v>
      </c>
      <c r="B103" s="15">
        <f t="shared" si="1"/>
        <v>65886</v>
      </c>
      <c r="C103" s="16">
        <v>43404</v>
      </c>
      <c r="D103" s="17">
        <v>5308.33</v>
      </c>
      <c r="E103" s="17">
        <v>1274</v>
      </c>
      <c r="F103" s="17">
        <v>4034.33</v>
      </c>
      <c r="G103" s="15" t="s">
        <v>218</v>
      </c>
      <c r="H103" s="18">
        <v>2</v>
      </c>
    </row>
    <row r="104" spans="1:8" x14ac:dyDescent="0.3">
      <c r="A104" s="15" t="s">
        <v>320</v>
      </c>
      <c r="B104" s="15">
        <f t="shared" si="1"/>
        <v>65887</v>
      </c>
      <c r="C104" s="16">
        <v>43404</v>
      </c>
      <c r="D104" s="17">
        <v>6620.83</v>
      </c>
      <c r="E104" s="17">
        <v>1986.25</v>
      </c>
      <c r="F104" s="17">
        <v>4634.58</v>
      </c>
      <c r="G104" s="15" t="s">
        <v>218</v>
      </c>
      <c r="H104" s="18">
        <v>3</v>
      </c>
    </row>
    <row r="105" spans="1:8" x14ac:dyDescent="0.3">
      <c r="A105" s="15" t="s">
        <v>321</v>
      </c>
      <c r="B105" s="15">
        <f t="shared" si="1"/>
        <v>65888</v>
      </c>
      <c r="C105" s="16">
        <v>43404</v>
      </c>
      <c r="D105" s="17">
        <v>4745.83</v>
      </c>
      <c r="E105" s="17">
        <v>1376.29</v>
      </c>
      <c r="F105" s="17">
        <v>3369.54</v>
      </c>
      <c r="G105" s="15" t="s">
        <v>218</v>
      </c>
      <c r="H105" s="18">
        <v>3</v>
      </c>
    </row>
    <row r="106" spans="1:8" x14ac:dyDescent="0.3">
      <c r="A106" s="15" t="s">
        <v>322</v>
      </c>
      <c r="B106" s="15">
        <f t="shared" si="1"/>
        <v>65889</v>
      </c>
      <c r="C106" s="16">
        <v>43404</v>
      </c>
      <c r="D106" s="17">
        <v>2683.33</v>
      </c>
      <c r="E106" s="17">
        <v>590.33000000000004</v>
      </c>
      <c r="F106" s="17">
        <v>2093</v>
      </c>
      <c r="G106" s="15" t="s">
        <v>218</v>
      </c>
      <c r="H106" s="18">
        <v>6</v>
      </c>
    </row>
    <row r="107" spans="1:8" x14ac:dyDescent="0.3">
      <c r="A107" s="15" t="s">
        <v>323</v>
      </c>
      <c r="B107" s="15">
        <f t="shared" si="1"/>
        <v>65890</v>
      </c>
      <c r="C107" s="16">
        <v>43404</v>
      </c>
      <c r="D107" s="17">
        <v>3620.83</v>
      </c>
      <c r="E107" s="17">
        <v>687.96</v>
      </c>
      <c r="F107" s="17">
        <v>2932.87</v>
      </c>
      <c r="G107" s="15" t="s">
        <v>218</v>
      </c>
      <c r="H107" s="18">
        <v>6</v>
      </c>
    </row>
    <row r="108" spans="1:8" x14ac:dyDescent="0.3">
      <c r="A108" s="15" t="s">
        <v>324</v>
      </c>
      <c r="B108" s="15">
        <f t="shared" si="1"/>
        <v>65891</v>
      </c>
      <c r="C108" s="16">
        <v>43404</v>
      </c>
      <c r="D108" s="17">
        <v>6245.83</v>
      </c>
      <c r="E108" s="17">
        <v>1748.83</v>
      </c>
      <c r="F108" s="17">
        <v>4497</v>
      </c>
      <c r="G108" s="15" t="s">
        <v>218</v>
      </c>
      <c r="H108" s="18">
        <v>5</v>
      </c>
    </row>
    <row r="109" spans="1:8" x14ac:dyDescent="0.3">
      <c r="A109" s="15" t="s">
        <v>325</v>
      </c>
      <c r="B109" s="15">
        <f t="shared" si="1"/>
        <v>65892</v>
      </c>
      <c r="C109" s="16">
        <v>43404</v>
      </c>
      <c r="D109" s="17">
        <v>5683.33</v>
      </c>
      <c r="E109" s="17">
        <v>1591.33</v>
      </c>
      <c r="F109" s="17">
        <v>4092</v>
      </c>
      <c r="G109" s="15" t="s">
        <v>218</v>
      </c>
      <c r="H109" s="18">
        <v>2</v>
      </c>
    </row>
    <row r="110" spans="1:8" x14ac:dyDescent="0.3">
      <c r="A110" s="15" t="s">
        <v>326</v>
      </c>
      <c r="B110" s="15">
        <f t="shared" si="1"/>
        <v>65893</v>
      </c>
      <c r="C110" s="16">
        <v>43404</v>
      </c>
      <c r="D110" s="17">
        <v>6433.33</v>
      </c>
      <c r="E110" s="17">
        <v>1801.33</v>
      </c>
      <c r="F110" s="17">
        <v>4632</v>
      </c>
      <c r="G110" s="15" t="s">
        <v>218</v>
      </c>
      <c r="H110" s="18">
        <v>4</v>
      </c>
    </row>
    <row r="111" spans="1:8" x14ac:dyDescent="0.3">
      <c r="A111" s="15" t="s">
        <v>327</v>
      </c>
      <c r="B111" s="15">
        <f t="shared" si="1"/>
        <v>65894</v>
      </c>
      <c r="C111" s="16">
        <v>43404</v>
      </c>
      <c r="D111" s="17">
        <v>5495.83</v>
      </c>
      <c r="E111" s="17">
        <v>1373.96</v>
      </c>
      <c r="F111" s="17">
        <v>4121.87</v>
      </c>
      <c r="G111" s="15" t="s">
        <v>218</v>
      </c>
      <c r="H111" s="18">
        <v>6</v>
      </c>
    </row>
    <row r="112" spans="1:8" x14ac:dyDescent="0.3">
      <c r="A112" s="15" t="s">
        <v>328</v>
      </c>
      <c r="B112" s="15">
        <f t="shared" si="1"/>
        <v>65895</v>
      </c>
      <c r="C112" s="16">
        <v>43404</v>
      </c>
      <c r="D112" s="17">
        <v>6058.33</v>
      </c>
      <c r="E112" s="17">
        <v>1817.5</v>
      </c>
      <c r="F112" s="17">
        <v>4240.83</v>
      </c>
      <c r="G112" s="15" t="s">
        <v>218</v>
      </c>
      <c r="H112" s="18">
        <v>1</v>
      </c>
    </row>
    <row r="113" spans="1:8" x14ac:dyDescent="0.3">
      <c r="A113" s="15" t="s">
        <v>329</v>
      </c>
      <c r="B113" s="15">
        <f t="shared" si="1"/>
        <v>65896</v>
      </c>
      <c r="C113" s="16">
        <v>43404</v>
      </c>
      <c r="D113" s="17">
        <v>3808.33</v>
      </c>
      <c r="E113" s="17">
        <v>723.58</v>
      </c>
      <c r="F113" s="17">
        <v>3084.75</v>
      </c>
      <c r="G113" s="15" t="s">
        <v>218</v>
      </c>
      <c r="H113" s="18">
        <v>5</v>
      </c>
    </row>
    <row r="114" spans="1:8" x14ac:dyDescent="0.3">
      <c r="A114" s="15" t="s">
        <v>330</v>
      </c>
      <c r="B114" s="15">
        <f t="shared" si="1"/>
        <v>65897</v>
      </c>
      <c r="C114" s="16">
        <v>43404</v>
      </c>
      <c r="D114" s="17">
        <v>4933.33</v>
      </c>
      <c r="E114" s="17">
        <v>1184</v>
      </c>
      <c r="F114" s="17">
        <v>3749.33</v>
      </c>
      <c r="G114" s="15" t="s">
        <v>218</v>
      </c>
      <c r="H114" s="18">
        <v>5</v>
      </c>
    </row>
    <row r="115" spans="1:8" x14ac:dyDescent="0.3">
      <c r="A115" s="15" t="s">
        <v>331</v>
      </c>
      <c r="B115" s="15">
        <f t="shared" si="1"/>
        <v>65898</v>
      </c>
      <c r="C115" s="16">
        <v>43404</v>
      </c>
      <c r="D115" s="17">
        <v>5120.83</v>
      </c>
      <c r="E115" s="17">
        <v>1229</v>
      </c>
      <c r="F115" s="17">
        <v>3891.83</v>
      </c>
      <c r="G115" s="15" t="s">
        <v>218</v>
      </c>
      <c r="H115" s="18">
        <v>2</v>
      </c>
    </row>
    <row r="116" spans="1:8" x14ac:dyDescent="0.3">
      <c r="A116" s="15" t="s">
        <v>332</v>
      </c>
      <c r="B116" s="15">
        <f t="shared" si="1"/>
        <v>65899</v>
      </c>
      <c r="C116" s="16">
        <v>43404</v>
      </c>
      <c r="D116" s="17">
        <v>4745.83</v>
      </c>
      <c r="E116" s="17">
        <v>1091.54</v>
      </c>
      <c r="F116" s="17">
        <v>3654.29</v>
      </c>
      <c r="G116" s="15" t="s">
        <v>218</v>
      </c>
      <c r="H116" s="18">
        <v>3</v>
      </c>
    </row>
    <row r="117" spans="1:8" x14ac:dyDescent="0.3">
      <c r="A117" s="15" t="s">
        <v>333</v>
      </c>
      <c r="B117" s="15">
        <f t="shared" si="1"/>
        <v>65900</v>
      </c>
      <c r="C117" s="16">
        <v>43404</v>
      </c>
      <c r="D117" s="17">
        <v>6245.83</v>
      </c>
      <c r="E117" s="17">
        <v>1748.83</v>
      </c>
      <c r="F117" s="17">
        <v>4497</v>
      </c>
      <c r="G117" s="15" t="s">
        <v>218</v>
      </c>
      <c r="H117" s="18">
        <v>1</v>
      </c>
    </row>
    <row r="118" spans="1:8" x14ac:dyDescent="0.3">
      <c r="A118" s="15" t="s">
        <v>334</v>
      </c>
      <c r="B118" s="15">
        <f t="shared" si="1"/>
        <v>65901</v>
      </c>
      <c r="C118" s="16">
        <v>43404</v>
      </c>
      <c r="D118" s="17">
        <v>6995.83</v>
      </c>
      <c r="E118" s="17">
        <v>2238.67</v>
      </c>
      <c r="F118" s="17">
        <v>4757.16</v>
      </c>
      <c r="G118" s="15" t="s">
        <v>218</v>
      </c>
      <c r="H118" s="18">
        <v>4</v>
      </c>
    </row>
    <row r="119" spans="1:8" x14ac:dyDescent="0.3">
      <c r="A119" s="15" t="s">
        <v>335</v>
      </c>
      <c r="B119" s="15">
        <f t="shared" si="1"/>
        <v>65902</v>
      </c>
      <c r="C119" s="16">
        <v>43404</v>
      </c>
      <c r="D119" s="17">
        <v>4558.33</v>
      </c>
      <c r="E119" s="17">
        <v>1230.75</v>
      </c>
      <c r="F119" s="17">
        <v>3327.58</v>
      </c>
      <c r="G119" s="15" t="s">
        <v>218</v>
      </c>
      <c r="H119" s="18">
        <v>3</v>
      </c>
    </row>
    <row r="120" spans="1:8" x14ac:dyDescent="0.3">
      <c r="A120" s="15" t="s">
        <v>336</v>
      </c>
      <c r="B120" s="15">
        <f t="shared" si="1"/>
        <v>65903</v>
      </c>
      <c r="C120" s="16">
        <v>43404</v>
      </c>
      <c r="D120" s="17">
        <v>5308.33</v>
      </c>
      <c r="E120" s="17">
        <v>1220.92</v>
      </c>
      <c r="F120" s="17">
        <v>4087.41</v>
      </c>
      <c r="G120" s="15" t="s">
        <v>218</v>
      </c>
      <c r="H120" s="18">
        <v>2</v>
      </c>
    </row>
    <row r="121" spans="1:8" x14ac:dyDescent="0.3">
      <c r="A121" s="15" t="s">
        <v>337</v>
      </c>
      <c r="B121" s="15">
        <f t="shared" si="1"/>
        <v>65904</v>
      </c>
      <c r="C121" s="16">
        <v>43404</v>
      </c>
      <c r="D121" s="17">
        <v>5870.83</v>
      </c>
      <c r="E121" s="17">
        <v>1761.25</v>
      </c>
      <c r="F121" s="17">
        <v>4109.58</v>
      </c>
      <c r="G121" s="15" t="s">
        <v>218</v>
      </c>
      <c r="H121" s="18">
        <v>5</v>
      </c>
    </row>
    <row r="122" spans="1:8" x14ac:dyDescent="0.3">
      <c r="A122" s="15" t="s">
        <v>338</v>
      </c>
      <c r="B122" s="15">
        <f t="shared" si="1"/>
        <v>65905</v>
      </c>
      <c r="C122" s="16">
        <v>43404</v>
      </c>
      <c r="D122" s="17">
        <v>2870.83</v>
      </c>
      <c r="E122" s="17">
        <v>516.75</v>
      </c>
      <c r="F122" s="17">
        <v>2354.08</v>
      </c>
      <c r="G122" s="15" t="s">
        <v>218</v>
      </c>
      <c r="H122" s="18">
        <v>6</v>
      </c>
    </row>
    <row r="123" spans="1:8" x14ac:dyDescent="0.3">
      <c r="A123" s="15" t="s">
        <v>339</v>
      </c>
      <c r="B123" s="15">
        <f t="shared" si="1"/>
        <v>65906</v>
      </c>
      <c r="C123" s="16">
        <v>43404</v>
      </c>
      <c r="D123" s="17">
        <v>6808.33</v>
      </c>
      <c r="E123" s="17">
        <v>2110.58</v>
      </c>
      <c r="F123" s="17">
        <v>4697.75</v>
      </c>
      <c r="G123" s="15" t="s">
        <v>218</v>
      </c>
      <c r="H123" s="18">
        <v>5</v>
      </c>
    </row>
    <row r="124" spans="1:8" x14ac:dyDescent="0.3">
      <c r="A124" s="15" t="s">
        <v>340</v>
      </c>
      <c r="B124" s="15">
        <f t="shared" si="1"/>
        <v>65907</v>
      </c>
      <c r="C124" s="16">
        <v>43404</v>
      </c>
      <c r="D124" s="17">
        <v>2495.83</v>
      </c>
      <c r="E124" s="17">
        <v>274.54000000000002</v>
      </c>
      <c r="F124" s="17">
        <v>2221.29</v>
      </c>
      <c r="G124" s="15" t="s">
        <v>218</v>
      </c>
      <c r="H124" s="18">
        <v>6</v>
      </c>
    </row>
    <row r="125" spans="1:8" x14ac:dyDescent="0.3">
      <c r="A125" s="15" t="s">
        <v>341</v>
      </c>
      <c r="B125" s="15">
        <f t="shared" si="1"/>
        <v>65908</v>
      </c>
      <c r="C125" s="16">
        <v>43404</v>
      </c>
      <c r="D125" s="17">
        <v>3245.83</v>
      </c>
      <c r="E125" s="17">
        <v>681.63</v>
      </c>
      <c r="F125" s="17">
        <v>2564.1999999999998</v>
      </c>
      <c r="G125" s="15" t="s">
        <v>218</v>
      </c>
      <c r="H125" s="18">
        <v>6</v>
      </c>
    </row>
    <row r="126" spans="1:8" x14ac:dyDescent="0.3">
      <c r="A126" s="15" t="s">
        <v>342</v>
      </c>
      <c r="B126" s="15">
        <f t="shared" si="1"/>
        <v>65909</v>
      </c>
      <c r="C126" s="16">
        <v>43404</v>
      </c>
      <c r="D126" s="17">
        <v>4370.83</v>
      </c>
      <c r="E126" s="17">
        <v>1049</v>
      </c>
      <c r="F126" s="17">
        <v>3321.83</v>
      </c>
      <c r="G126" s="15" t="s">
        <v>218</v>
      </c>
      <c r="H126" s="18">
        <v>3</v>
      </c>
    </row>
    <row r="127" spans="1:8" x14ac:dyDescent="0.3">
      <c r="A127" s="15" t="s">
        <v>343</v>
      </c>
      <c r="B127" s="15">
        <f t="shared" si="1"/>
        <v>65910</v>
      </c>
      <c r="C127" s="16">
        <v>43404</v>
      </c>
      <c r="D127" s="17">
        <v>3433.33</v>
      </c>
      <c r="E127" s="17">
        <v>858.33</v>
      </c>
      <c r="F127" s="17">
        <v>2575</v>
      </c>
      <c r="G127" s="15" t="s">
        <v>218</v>
      </c>
      <c r="H127" s="18">
        <v>3</v>
      </c>
    </row>
    <row r="128" spans="1:8" x14ac:dyDescent="0.3">
      <c r="A128" s="15" t="s">
        <v>344</v>
      </c>
      <c r="B128" s="15">
        <f t="shared" si="1"/>
        <v>65911</v>
      </c>
      <c r="C128" s="16">
        <v>43404</v>
      </c>
      <c r="D128" s="17">
        <v>6245.83</v>
      </c>
      <c r="E128" s="17">
        <v>1936.21</v>
      </c>
      <c r="F128" s="17">
        <v>4309.62</v>
      </c>
      <c r="G128" s="15" t="s">
        <v>218</v>
      </c>
      <c r="H128" s="18">
        <v>4</v>
      </c>
    </row>
    <row r="129" spans="1:8" x14ac:dyDescent="0.3">
      <c r="A129" s="15" t="s">
        <v>345</v>
      </c>
      <c r="B129" s="15">
        <f t="shared" si="1"/>
        <v>65912</v>
      </c>
      <c r="C129" s="16">
        <v>43404</v>
      </c>
      <c r="D129" s="17">
        <v>4745.83</v>
      </c>
      <c r="E129" s="17">
        <v>1091.54</v>
      </c>
      <c r="F129" s="17">
        <v>3654.29</v>
      </c>
      <c r="G129" s="15" t="s">
        <v>218</v>
      </c>
      <c r="H129" s="18">
        <v>3</v>
      </c>
    </row>
    <row r="130" spans="1:8" x14ac:dyDescent="0.3">
      <c r="A130" s="15" t="s">
        <v>346</v>
      </c>
      <c r="B130" s="15">
        <f t="shared" si="1"/>
        <v>65913</v>
      </c>
      <c r="C130" s="16">
        <v>43404</v>
      </c>
      <c r="D130" s="17">
        <v>3058.33</v>
      </c>
      <c r="E130" s="17">
        <v>672.83</v>
      </c>
      <c r="F130" s="17">
        <v>2385.5</v>
      </c>
      <c r="G130" s="15" t="s">
        <v>218</v>
      </c>
      <c r="H130" s="18">
        <v>6</v>
      </c>
    </row>
    <row r="131" spans="1:8" x14ac:dyDescent="0.3">
      <c r="A131" s="15" t="s">
        <v>347</v>
      </c>
      <c r="B131" s="15">
        <f t="shared" ref="B131:B194" si="2">B130+1</f>
        <v>65914</v>
      </c>
      <c r="C131" s="16">
        <v>43404</v>
      </c>
      <c r="D131" s="17">
        <v>3995.83</v>
      </c>
      <c r="E131" s="17">
        <v>679.29</v>
      </c>
      <c r="F131" s="17">
        <v>3316.54</v>
      </c>
      <c r="G131" s="15" t="s">
        <v>218</v>
      </c>
      <c r="H131" s="18">
        <v>4</v>
      </c>
    </row>
    <row r="132" spans="1:8" x14ac:dyDescent="0.3">
      <c r="A132" s="15" t="s">
        <v>348</v>
      </c>
      <c r="B132" s="15">
        <f t="shared" si="2"/>
        <v>65915</v>
      </c>
      <c r="C132" s="16">
        <v>43404</v>
      </c>
      <c r="D132" s="17">
        <v>4183.33</v>
      </c>
      <c r="E132" s="17">
        <v>1004</v>
      </c>
      <c r="F132" s="17">
        <v>3179.33</v>
      </c>
      <c r="G132" s="15" t="s">
        <v>218</v>
      </c>
      <c r="H132" s="18">
        <v>4</v>
      </c>
    </row>
    <row r="133" spans="1:8" x14ac:dyDescent="0.3">
      <c r="A133" s="15" t="s">
        <v>349</v>
      </c>
      <c r="B133" s="15">
        <f t="shared" si="2"/>
        <v>65916</v>
      </c>
      <c r="C133" s="16">
        <v>43404</v>
      </c>
      <c r="D133" s="17">
        <v>7183.33</v>
      </c>
      <c r="E133" s="17">
        <v>2298.67</v>
      </c>
      <c r="F133" s="17">
        <v>4884.66</v>
      </c>
      <c r="G133" s="15" t="s">
        <v>218</v>
      </c>
      <c r="H133" s="18">
        <v>6</v>
      </c>
    </row>
    <row r="134" spans="1:8" x14ac:dyDescent="0.3">
      <c r="A134" s="15" t="s">
        <v>350</v>
      </c>
      <c r="B134" s="15">
        <f t="shared" si="2"/>
        <v>65917</v>
      </c>
      <c r="C134" s="16">
        <v>43404</v>
      </c>
      <c r="D134" s="17">
        <v>3995.83</v>
      </c>
      <c r="E134" s="17">
        <v>959</v>
      </c>
      <c r="F134" s="17">
        <v>3036.83</v>
      </c>
      <c r="G134" s="15" t="s">
        <v>218</v>
      </c>
      <c r="H134" s="18">
        <v>2</v>
      </c>
    </row>
    <row r="135" spans="1:8" x14ac:dyDescent="0.3">
      <c r="A135" s="15" t="s">
        <v>351</v>
      </c>
      <c r="B135" s="15">
        <f t="shared" si="2"/>
        <v>65918</v>
      </c>
      <c r="C135" s="16">
        <v>43404</v>
      </c>
      <c r="D135" s="17">
        <v>7370.83</v>
      </c>
      <c r="E135" s="17">
        <v>2063.83</v>
      </c>
      <c r="F135" s="17">
        <v>5307</v>
      </c>
      <c r="G135" s="15" t="s">
        <v>218</v>
      </c>
      <c r="H135" s="18">
        <v>2</v>
      </c>
    </row>
    <row r="136" spans="1:8" x14ac:dyDescent="0.3">
      <c r="A136" s="15" t="s">
        <v>352</v>
      </c>
      <c r="B136" s="15">
        <f t="shared" si="2"/>
        <v>65919</v>
      </c>
      <c r="C136" s="16">
        <v>43404</v>
      </c>
      <c r="D136" s="17">
        <v>5308.33</v>
      </c>
      <c r="E136" s="17">
        <v>1274</v>
      </c>
      <c r="F136" s="17">
        <v>4034.33</v>
      </c>
      <c r="G136" s="15" t="s">
        <v>218</v>
      </c>
      <c r="H136" s="18">
        <v>3</v>
      </c>
    </row>
    <row r="137" spans="1:8" x14ac:dyDescent="0.3">
      <c r="A137" s="15" t="s">
        <v>353</v>
      </c>
      <c r="B137" s="15">
        <f t="shared" si="2"/>
        <v>65920</v>
      </c>
      <c r="C137" s="16">
        <v>43404</v>
      </c>
      <c r="D137" s="17">
        <v>6620.83</v>
      </c>
      <c r="E137" s="17">
        <v>1920.04</v>
      </c>
      <c r="F137" s="17">
        <v>4700.79</v>
      </c>
      <c r="G137" s="15" t="s">
        <v>218</v>
      </c>
      <c r="H137" s="18">
        <v>3</v>
      </c>
    </row>
    <row r="138" spans="1:8" x14ac:dyDescent="0.3">
      <c r="A138" s="15" t="s">
        <v>354</v>
      </c>
      <c r="B138" s="15">
        <f t="shared" si="2"/>
        <v>65921</v>
      </c>
      <c r="C138" s="16">
        <v>43404</v>
      </c>
      <c r="D138" s="17">
        <v>4745.83</v>
      </c>
      <c r="E138" s="17">
        <v>1376.29</v>
      </c>
      <c r="F138" s="17">
        <v>3369.54</v>
      </c>
      <c r="G138" s="15" t="s">
        <v>218</v>
      </c>
      <c r="H138" s="18">
        <v>6</v>
      </c>
    </row>
    <row r="139" spans="1:8" x14ac:dyDescent="0.3">
      <c r="A139" s="15" t="s">
        <v>355</v>
      </c>
      <c r="B139" s="15">
        <f t="shared" si="2"/>
        <v>65922</v>
      </c>
      <c r="C139" s="16">
        <v>43404</v>
      </c>
      <c r="D139" s="17">
        <v>2683.33</v>
      </c>
      <c r="E139" s="17">
        <v>590.33000000000004</v>
      </c>
      <c r="F139" s="17">
        <v>2093</v>
      </c>
      <c r="G139" s="15" t="s">
        <v>218</v>
      </c>
      <c r="H139" s="18">
        <v>6</v>
      </c>
    </row>
    <row r="140" spans="1:8" x14ac:dyDescent="0.3">
      <c r="A140" s="15" t="s">
        <v>356</v>
      </c>
      <c r="B140" s="15">
        <f t="shared" si="2"/>
        <v>65923</v>
      </c>
      <c r="C140" s="16">
        <v>43404</v>
      </c>
      <c r="D140" s="17">
        <v>3620.83</v>
      </c>
      <c r="E140" s="17">
        <v>615.54</v>
      </c>
      <c r="F140" s="17">
        <v>3005.29</v>
      </c>
      <c r="G140" s="15" t="s">
        <v>218</v>
      </c>
      <c r="H140" s="18">
        <v>5</v>
      </c>
    </row>
    <row r="141" spans="1:8" x14ac:dyDescent="0.3">
      <c r="A141" s="15" t="s">
        <v>357</v>
      </c>
      <c r="B141" s="15">
        <f t="shared" si="2"/>
        <v>65924</v>
      </c>
      <c r="C141" s="16">
        <v>43404</v>
      </c>
      <c r="D141" s="17">
        <v>6058.33</v>
      </c>
      <c r="E141" s="17">
        <v>1635.75</v>
      </c>
      <c r="F141" s="17">
        <v>4422.58</v>
      </c>
      <c r="G141" s="15" t="s">
        <v>218</v>
      </c>
      <c r="H141" s="18">
        <v>2</v>
      </c>
    </row>
    <row r="142" spans="1:8" x14ac:dyDescent="0.3">
      <c r="A142" s="15" t="s">
        <v>358</v>
      </c>
      <c r="B142" s="15">
        <f t="shared" si="2"/>
        <v>65925</v>
      </c>
      <c r="C142" s="16">
        <v>43404</v>
      </c>
      <c r="D142" s="17">
        <v>5683.33</v>
      </c>
      <c r="E142" s="17">
        <v>1364</v>
      </c>
      <c r="F142" s="17">
        <v>4319.33</v>
      </c>
      <c r="G142" s="15" t="s">
        <v>218</v>
      </c>
      <c r="H142" s="18">
        <v>6</v>
      </c>
    </row>
    <row r="143" spans="1:8" x14ac:dyDescent="0.3">
      <c r="A143" s="15" t="s">
        <v>359</v>
      </c>
      <c r="B143" s="15">
        <f t="shared" si="2"/>
        <v>65926</v>
      </c>
      <c r="C143" s="16">
        <v>43404</v>
      </c>
      <c r="D143" s="17">
        <v>6433.33</v>
      </c>
      <c r="E143" s="17">
        <v>1801.33</v>
      </c>
      <c r="F143" s="17">
        <v>4632</v>
      </c>
      <c r="G143" s="15" t="s">
        <v>218</v>
      </c>
      <c r="H143" s="18">
        <v>2</v>
      </c>
    </row>
    <row r="144" spans="1:8" x14ac:dyDescent="0.3">
      <c r="A144" s="15" t="s">
        <v>360</v>
      </c>
      <c r="B144" s="15">
        <f t="shared" si="2"/>
        <v>65927</v>
      </c>
      <c r="C144" s="16">
        <v>43404</v>
      </c>
      <c r="D144" s="17">
        <v>5495.83</v>
      </c>
      <c r="E144" s="17">
        <v>1428.92</v>
      </c>
      <c r="F144" s="17">
        <v>4066.91</v>
      </c>
      <c r="G144" s="15" t="s">
        <v>218</v>
      </c>
      <c r="H144" s="18">
        <v>4</v>
      </c>
    </row>
    <row r="145" spans="1:8" x14ac:dyDescent="0.3">
      <c r="A145" s="15" t="s">
        <v>361</v>
      </c>
      <c r="B145" s="15">
        <f t="shared" si="2"/>
        <v>65928</v>
      </c>
      <c r="C145" s="16">
        <v>43404</v>
      </c>
      <c r="D145" s="17">
        <v>6058.33</v>
      </c>
      <c r="E145" s="17">
        <v>1635.75</v>
      </c>
      <c r="F145" s="17">
        <v>4422.58</v>
      </c>
      <c r="G145" s="15" t="s">
        <v>218</v>
      </c>
      <c r="H145" s="18">
        <v>3</v>
      </c>
    </row>
    <row r="146" spans="1:8" x14ac:dyDescent="0.3">
      <c r="A146" s="15" t="s">
        <v>362</v>
      </c>
      <c r="B146" s="15">
        <f t="shared" si="2"/>
        <v>65929</v>
      </c>
      <c r="C146" s="16">
        <v>43404</v>
      </c>
      <c r="D146" s="17">
        <v>3808.33</v>
      </c>
      <c r="E146" s="17">
        <v>914</v>
      </c>
      <c r="F146" s="17">
        <v>2894.33</v>
      </c>
      <c r="G146" s="15" t="s">
        <v>218</v>
      </c>
      <c r="H146" s="18">
        <v>2</v>
      </c>
    </row>
    <row r="147" spans="1:8" x14ac:dyDescent="0.3">
      <c r="A147" s="15" t="s">
        <v>363</v>
      </c>
      <c r="B147" s="15">
        <f t="shared" si="2"/>
        <v>65930</v>
      </c>
      <c r="C147" s="16">
        <v>43404</v>
      </c>
      <c r="D147" s="17">
        <v>4933.33</v>
      </c>
      <c r="E147" s="17">
        <v>1430.67</v>
      </c>
      <c r="F147" s="17">
        <v>3502.66</v>
      </c>
      <c r="G147" s="15" t="s">
        <v>218</v>
      </c>
      <c r="H147" s="18">
        <v>4</v>
      </c>
    </row>
    <row r="148" spans="1:8" x14ac:dyDescent="0.3">
      <c r="A148" s="15" t="s">
        <v>364</v>
      </c>
      <c r="B148" s="15">
        <f t="shared" si="2"/>
        <v>65931</v>
      </c>
      <c r="C148" s="16">
        <v>43404</v>
      </c>
      <c r="D148" s="17">
        <v>5120.83</v>
      </c>
      <c r="E148" s="17">
        <v>1433.83</v>
      </c>
      <c r="F148" s="17">
        <v>3687</v>
      </c>
      <c r="G148" s="15" t="s">
        <v>218</v>
      </c>
      <c r="H148" s="18">
        <v>2</v>
      </c>
    </row>
    <row r="149" spans="1:8" x14ac:dyDescent="0.3">
      <c r="A149" s="15" t="s">
        <v>365</v>
      </c>
      <c r="B149" s="15">
        <f t="shared" si="2"/>
        <v>65932</v>
      </c>
      <c r="C149" s="16">
        <v>43404</v>
      </c>
      <c r="D149" s="17">
        <v>4745.83</v>
      </c>
      <c r="E149" s="17">
        <v>1186.46</v>
      </c>
      <c r="F149" s="17">
        <v>3559.37</v>
      </c>
      <c r="G149" s="15" t="s">
        <v>218</v>
      </c>
      <c r="H149" s="18">
        <v>5</v>
      </c>
    </row>
    <row r="150" spans="1:8" x14ac:dyDescent="0.3">
      <c r="A150" s="15" t="s">
        <v>366</v>
      </c>
      <c r="B150" s="15">
        <f t="shared" si="2"/>
        <v>65933</v>
      </c>
      <c r="C150" s="16">
        <v>43404</v>
      </c>
      <c r="D150" s="17">
        <v>6245.83</v>
      </c>
      <c r="E150" s="17">
        <v>1998.67</v>
      </c>
      <c r="F150" s="17">
        <v>4247.16</v>
      </c>
      <c r="G150" s="15" t="s">
        <v>218</v>
      </c>
      <c r="H150" s="18">
        <v>2</v>
      </c>
    </row>
    <row r="151" spans="1:8" x14ac:dyDescent="0.3">
      <c r="A151" s="15" t="s">
        <v>367</v>
      </c>
      <c r="B151" s="15">
        <f t="shared" si="2"/>
        <v>65934</v>
      </c>
      <c r="C151" s="16">
        <v>43404</v>
      </c>
      <c r="D151" s="17">
        <v>6808.33</v>
      </c>
      <c r="E151" s="17">
        <v>1838.25</v>
      </c>
      <c r="F151" s="17">
        <v>4970.08</v>
      </c>
      <c r="G151" s="15" t="s">
        <v>218</v>
      </c>
      <c r="H151" s="18">
        <v>4</v>
      </c>
    </row>
    <row r="152" spans="1:8" x14ac:dyDescent="0.3">
      <c r="A152" s="15" t="s">
        <v>368</v>
      </c>
      <c r="B152" s="15">
        <f t="shared" si="2"/>
        <v>65935</v>
      </c>
      <c r="C152" s="16">
        <v>43404</v>
      </c>
      <c r="D152" s="17">
        <v>4558.33</v>
      </c>
      <c r="E152" s="17">
        <v>1321.92</v>
      </c>
      <c r="F152" s="17">
        <v>3236.41</v>
      </c>
      <c r="G152" s="15" t="s">
        <v>218</v>
      </c>
      <c r="H152" s="18">
        <v>3</v>
      </c>
    </row>
    <row r="153" spans="1:8" x14ac:dyDescent="0.3">
      <c r="A153" s="15" t="s">
        <v>369</v>
      </c>
      <c r="B153" s="15">
        <f t="shared" si="2"/>
        <v>65936</v>
      </c>
      <c r="C153" s="16">
        <v>43404</v>
      </c>
      <c r="D153" s="17">
        <v>5308.33</v>
      </c>
      <c r="E153" s="17">
        <v>1486.33</v>
      </c>
      <c r="F153" s="17">
        <v>3822</v>
      </c>
      <c r="G153" s="15" t="s">
        <v>218</v>
      </c>
      <c r="H153" s="18">
        <v>5</v>
      </c>
    </row>
    <row r="154" spans="1:8" x14ac:dyDescent="0.3">
      <c r="A154" s="15" t="s">
        <v>370</v>
      </c>
      <c r="B154" s="15">
        <f t="shared" si="2"/>
        <v>65937</v>
      </c>
      <c r="C154" s="16">
        <v>43404</v>
      </c>
      <c r="D154" s="17">
        <v>5870.83</v>
      </c>
      <c r="E154" s="17">
        <v>1409</v>
      </c>
      <c r="F154" s="17">
        <v>4461.83</v>
      </c>
      <c r="G154" s="15" t="s">
        <v>218</v>
      </c>
      <c r="H154" s="18">
        <v>2</v>
      </c>
    </row>
    <row r="155" spans="1:8" x14ac:dyDescent="0.3">
      <c r="A155" s="15" t="s">
        <v>371</v>
      </c>
      <c r="B155" s="15">
        <f t="shared" si="2"/>
        <v>65938</v>
      </c>
      <c r="C155" s="16">
        <v>43404</v>
      </c>
      <c r="D155" s="17">
        <v>2870.83</v>
      </c>
      <c r="E155" s="17">
        <v>689</v>
      </c>
      <c r="F155" s="17">
        <v>2181.83</v>
      </c>
      <c r="G155" s="15" t="s">
        <v>218</v>
      </c>
      <c r="H155" s="18">
        <v>6</v>
      </c>
    </row>
    <row r="156" spans="1:8" x14ac:dyDescent="0.3">
      <c r="A156" s="15" t="s">
        <v>372</v>
      </c>
      <c r="B156" s="15">
        <f t="shared" si="2"/>
        <v>65939</v>
      </c>
      <c r="C156" s="16">
        <v>43404</v>
      </c>
      <c r="D156" s="17">
        <v>6808.33</v>
      </c>
      <c r="E156" s="17">
        <v>1838.25</v>
      </c>
      <c r="F156" s="17">
        <v>4970.08</v>
      </c>
      <c r="G156" s="15" t="s">
        <v>218</v>
      </c>
      <c r="H156" s="18">
        <v>2</v>
      </c>
    </row>
    <row r="157" spans="1:8" x14ac:dyDescent="0.3">
      <c r="A157" s="15" t="s">
        <v>373</v>
      </c>
      <c r="B157" s="15">
        <f t="shared" si="2"/>
        <v>65940</v>
      </c>
      <c r="C157" s="16">
        <v>43404</v>
      </c>
      <c r="D157" s="17">
        <v>2308.33</v>
      </c>
      <c r="E157" s="17">
        <v>207.75</v>
      </c>
      <c r="F157" s="17">
        <v>2100.58</v>
      </c>
      <c r="G157" s="15" t="s">
        <v>218</v>
      </c>
      <c r="H157" s="18">
        <v>6</v>
      </c>
    </row>
    <row r="158" spans="1:8" x14ac:dyDescent="0.3">
      <c r="A158" s="15" t="s">
        <v>374</v>
      </c>
      <c r="B158" s="15">
        <f t="shared" si="2"/>
        <v>65941</v>
      </c>
      <c r="C158" s="16">
        <v>43404</v>
      </c>
      <c r="D158" s="17">
        <v>3245.83</v>
      </c>
      <c r="E158" s="17">
        <v>681.63</v>
      </c>
      <c r="F158" s="17">
        <v>2564.1999999999998</v>
      </c>
      <c r="G158" s="15" t="s">
        <v>218</v>
      </c>
      <c r="H158" s="18">
        <v>6</v>
      </c>
    </row>
    <row r="159" spans="1:8" x14ac:dyDescent="0.3">
      <c r="A159" s="15" t="s">
        <v>375</v>
      </c>
      <c r="B159" s="15">
        <f t="shared" si="2"/>
        <v>65942</v>
      </c>
      <c r="C159" s="16">
        <v>43404</v>
      </c>
      <c r="D159" s="17">
        <v>4183.33</v>
      </c>
      <c r="E159" s="17">
        <v>1171.33</v>
      </c>
      <c r="F159" s="17">
        <v>3012</v>
      </c>
      <c r="G159" s="15" t="s">
        <v>218</v>
      </c>
      <c r="H159" s="18">
        <v>5</v>
      </c>
    </row>
    <row r="160" spans="1:8" x14ac:dyDescent="0.3">
      <c r="A160" s="15" t="s">
        <v>376</v>
      </c>
      <c r="B160" s="15">
        <f t="shared" si="2"/>
        <v>65943</v>
      </c>
      <c r="C160" s="16">
        <v>43404</v>
      </c>
      <c r="D160" s="17">
        <v>3433.33</v>
      </c>
      <c r="E160" s="17">
        <v>721</v>
      </c>
      <c r="F160" s="17">
        <v>2712.33</v>
      </c>
      <c r="G160" s="15" t="s">
        <v>218</v>
      </c>
      <c r="H160" s="18">
        <v>5</v>
      </c>
    </row>
    <row r="161" spans="1:8" x14ac:dyDescent="0.3">
      <c r="A161" s="15" t="s">
        <v>377</v>
      </c>
      <c r="B161" s="15">
        <f t="shared" si="2"/>
        <v>65944</v>
      </c>
      <c r="C161" s="16">
        <v>43404</v>
      </c>
      <c r="D161" s="17">
        <v>6245.83</v>
      </c>
      <c r="E161" s="17">
        <v>1936.21</v>
      </c>
      <c r="F161" s="17">
        <v>4309.62</v>
      </c>
      <c r="G161" s="15" t="s">
        <v>218</v>
      </c>
      <c r="H161" s="18">
        <v>5</v>
      </c>
    </row>
    <row r="162" spans="1:8" x14ac:dyDescent="0.3">
      <c r="A162" s="15" t="s">
        <v>378</v>
      </c>
      <c r="B162" s="15">
        <f t="shared" si="2"/>
        <v>65945</v>
      </c>
      <c r="C162" s="16">
        <v>43404</v>
      </c>
      <c r="D162" s="17">
        <v>4745.83</v>
      </c>
      <c r="E162" s="17">
        <v>1139</v>
      </c>
      <c r="F162" s="17">
        <v>3606.83</v>
      </c>
      <c r="G162" s="15" t="s">
        <v>218</v>
      </c>
      <c r="H162" s="18">
        <v>3</v>
      </c>
    </row>
    <row r="163" spans="1:8" x14ac:dyDescent="0.3">
      <c r="A163" s="15" t="s">
        <v>379</v>
      </c>
      <c r="B163" s="15">
        <f t="shared" si="2"/>
        <v>65946</v>
      </c>
      <c r="C163" s="16">
        <v>43404</v>
      </c>
      <c r="D163" s="17">
        <v>2870.83</v>
      </c>
      <c r="E163" s="17">
        <v>545.46</v>
      </c>
      <c r="F163" s="17">
        <v>2325.37</v>
      </c>
      <c r="G163" s="15" t="s">
        <v>218</v>
      </c>
      <c r="H163" s="18">
        <v>6</v>
      </c>
    </row>
    <row r="164" spans="1:8" x14ac:dyDescent="0.3">
      <c r="A164" s="15" t="s">
        <v>380</v>
      </c>
      <c r="B164" s="15">
        <f t="shared" si="2"/>
        <v>65947</v>
      </c>
      <c r="C164" s="16">
        <v>43404</v>
      </c>
      <c r="D164" s="17">
        <v>3995.83</v>
      </c>
      <c r="E164" s="17">
        <v>959</v>
      </c>
      <c r="F164" s="17">
        <v>3036.83</v>
      </c>
      <c r="G164" s="15" t="s">
        <v>218</v>
      </c>
      <c r="H164" s="18">
        <v>4</v>
      </c>
    </row>
    <row r="165" spans="1:8" x14ac:dyDescent="0.3">
      <c r="A165" s="15" t="s">
        <v>381</v>
      </c>
      <c r="B165" s="15">
        <f t="shared" si="2"/>
        <v>65948</v>
      </c>
      <c r="C165" s="16">
        <v>43404</v>
      </c>
      <c r="D165" s="17">
        <v>4183.33</v>
      </c>
      <c r="E165" s="17">
        <v>1129.5</v>
      </c>
      <c r="F165" s="17">
        <v>3053.83</v>
      </c>
      <c r="G165" s="15" t="s">
        <v>218</v>
      </c>
      <c r="H165" s="18">
        <v>4</v>
      </c>
    </row>
    <row r="166" spans="1:8" x14ac:dyDescent="0.3">
      <c r="A166" s="15" t="s">
        <v>382</v>
      </c>
      <c r="B166" s="15">
        <f t="shared" si="2"/>
        <v>65949</v>
      </c>
      <c r="C166" s="16">
        <v>43404</v>
      </c>
      <c r="D166" s="17">
        <v>2683.33</v>
      </c>
      <c r="E166" s="17">
        <v>617.16999999999996</v>
      </c>
      <c r="F166" s="17">
        <v>2066.16</v>
      </c>
      <c r="G166" s="15" t="s">
        <v>218</v>
      </c>
      <c r="H166" s="18">
        <v>6</v>
      </c>
    </row>
    <row r="167" spans="1:8" x14ac:dyDescent="0.3">
      <c r="A167" s="15" t="s">
        <v>383</v>
      </c>
      <c r="B167" s="15">
        <f t="shared" si="2"/>
        <v>65950</v>
      </c>
      <c r="C167" s="16">
        <v>43404</v>
      </c>
      <c r="D167" s="17">
        <v>3620.83</v>
      </c>
      <c r="E167" s="17">
        <v>615.54</v>
      </c>
      <c r="F167" s="17">
        <v>3005.29</v>
      </c>
      <c r="G167" s="15" t="s">
        <v>218</v>
      </c>
      <c r="H167" s="18">
        <v>3</v>
      </c>
    </row>
    <row r="168" spans="1:8" x14ac:dyDescent="0.3">
      <c r="A168" s="15" t="s">
        <v>384</v>
      </c>
      <c r="B168" s="15">
        <f t="shared" si="2"/>
        <v>65951</v>
      </c>
      <c r="C168" s="16">
        <v>43404</v>
      </c>
      <c r="D168" s="17">
        <v>6058.33</v>
      </c>
      <c r="E168" s="17">
        <v>1817.5</v>
      </c>
      <c r="F168" s="17">
        <v>4240.83</v>
      </c>
      <c r="G168" s="15" t="s">
        <v>218</v>
      </c>
      <c r="H168" s="18">
        <v>4</v>
      </c>
    </row>
    <row r="169" spans="1:8" x14ac:dyDescent="0.3">
      <c r="A169" s="15" t="s">
        <v>385</v>
      </c>
      <c r="B169" s="15">
        <f t="shared" si="2"/>
        <v>65952</v>
      </c>
      <c r="C169" s="16">
        <v>43404</v>
      </c>
      <c r="D169" s="17">
        <v>5683.33</v>
      </c>
      <c r="E169" s="17">
        <v>1534.5</v>
      </c>
      <c r="F169" s="17">
        <v>4148.83</v>
      </c>
      <c r="G169" s="15" t="s">
        <v>218</v>
      </c>
      <c r="H169" s="18">
        <v>2</v>
      </c>
    </row>
    <row r="170" spans="1:8" x14ac:dyDescent="0.3">
      <c r="A170" s="15" t="s">
        <v>386</v>
      </c>
      <c r="B170" s="15">
        <f t="shared" si="2"/>
        <v>65953</v>
      </c>
      <c r="C170" s="16">
        <v>43404</v>
      </c>
      <c r="D170" s="17">
        <v>6433.33</v>
      </c>
      <c r="E170" s="17">
        <v>1865.67</v>
      </c>
      <c r="F170" s="17">
        <v>4567.66</v>
      </c>
      <c r="G170" s="15" t="s">
        <v>218</v>
      </c>
      <c r="H170" s="18">
        <v>6</v>
      </c>
    </row>
    <row r="171" spans="1:8" x14ac:dyDescent="0.3">
      <c r="A171" s="15" t="s">
        <v>387</v>
      </c>
      <c r="B171" s="15">
        <f t="shared" si="2"/>
        <v>65954</v>
      </c>
      <c r="C171" s="16">
        <v>43404</v>
      </c>
      <c r="D171" s="17">
        <v>5495.83</v>
      </c>
      <c r="E171" s="17">
        <v>1373.96</v>
      </c>
      <c r="F171" s="17">
        <v>4121.87</v>
      </c>
      <c r="G171" s="15" t="s">
        <v>218</v>
      </c>
      <c r="H171" s="18">
        <v>4</v>
      </c>
    </row>
    <row r="172" spans="1:8" x14ac:dyDescent="0.3">
      <c r="A172" s="15" t="s">
        <v>388</v>
      </c>
      <c r="B172" s="15">
        <f t="shared" si="2"/>
        <v>65955</v>
      </c>
      <c r="C172" s="16">
        <v>43404</v>
      </c>
      <c r="D172" s="17">
        <v>6058.33</v>
      </c>
      <c r="E172" s="17">
        <v>1756.92</v>
      </c>
      <c r="F172" s="17">
        <v>4301.41</v>
      </c>
      <c r="G172" s="15" t="s">
        <v>218</v>
      </c>
      <c r="H172" s="18">
        <v>4</v>
      </c>
    </row>
    <row r="173" spans="1:8" x14ac:dyDescent="0.3">
      <c r="A173" s="15" t="s">
        <v>389</v>
      </c>
      <c r="B173" s="15">
        <f t="shared" si="2"/>
        <v>65956</v>
      </c>
      <c r="C173" s="16">
        <v>43404</v>
      </c>
      <c r="D173" s="17">
        <v>3808.33</v>
      </c>
      <c r="E173" s="17">
        <v>647.41999999999996</v>
      </c>
      <c r="F173" s="17">
        <v>3160.91</v>
      </c>
      <c r="G173" s="15" t="s">
        <v>218</v>
      </c>
      <c r="H173" s="18">
        <v>3</v>
      </c>
    </row>
    <row r="174" spans="1:8" x14ac:dyDescent="0.3">
      <c r="A174" s="15" t="s">
        <v>390</v>
      </c>
      <c r="B174" s="15">
        <f t="shared" si="2"/>
        <v>65957</v>
      </c>
      <c r="C174" s="16">
        <v>43404</v>
      </c>
      <c r="D174" s="17">
        <v>4933.33</v>
      </c>
      <c r="E174" s="17">
        <v>1134.67</v>
      </c>
      <c r="F174" s="17">
        <v>3798.66</v>
      </c>
      <c r="G174" s="15" t="s">
        <v>218</v>
      </c>
      <c r="H174" s="18">
        <v>6</v>
      </c>
    </row>
    <row r="175" spans="1:8" x14ac:dyDescent="0.3">
      <c r="A175" s="15" t="s">
        <v>391</v>
      </c>
      <c r="B175" s="15">
        <f t="shared" si="2"/>
        <v>65958</v>
      </c>
      <c r="C175" s="16">
        <v>43404</v>
      </c>
      <c r="D175" s="17">
        <v>5120.83</v>
      </c>
      <c r="E175" s="17">
        <v>1331.42</v>
      </c>
      <c r="F175" s="17">
        <v>3789.41</v>
      </c>
      <c r="G175" s="15" t="s">
        <v>218</v>
      </c>
      <c r="H175" s="18">
        <v>5</v>
      </c>
    </row>
    <row r="176" spans="1:8" x14ac:dyDescent="0.3">
      <c r="A176" s="15" t="s">
        <v>392</v>
      </c>
      <c r="B176" s="15">
        <f t="shared" si="2"/>
        <v>65959</v>
      </c>
      <c r="C176" s="16">
        <v>43404</v>
      </c>
      <c r="D176" s="17">
        <v>3995.83</v>
      </c>
      <c r="E176" s="17">
        <v>839.13</v>
      </c>
      <c r="F176" s="17">
        <v>3156.7</v>
      </c>
      <c r="G176" s="15" t="s">
        <v>218</v>
      </c>
      <c r="H176" s="18">
        <v>1</v>
      </c>
    </row>
    <row r="177" spans="1:8" x14ac:dyDescent="0.3">
      <c r="A177" s="15" t="s">
        <v>393</v>
      </c>
      <c r="B177" s="15">
        <f t="shared" si="2"/>
        <v>65960</v>
      </c>
      <c r="C177" s="16">
        <v>43404</v>
      </c>
      <c r="D177" s="17">
        <v>6995.83</v>
      </c>
      <c r="E177" s="17">
        <v>2238.67</v>
      </c>
      <c r="F177" s="17">
        <v>4757.16</v>
      </c>
      <c r="G177" s="15" t="s">
        <v>218</v>
      </c>
      <c r="H177" s="18">
        <v>3</v>
      </c>
    </row>
    <row r="178" spans="1:8" x14ac:dyDescent="0.3">
      <c r="A178" s="15" t="s">
        <v>394</v>
      </c>
      <c r="B178" s="15">
        <f t="shared" si="2"/>
        <v>65961</v>
      </c>
      <c r="C178" s="16">
        <v>43404</v>
      </c>
      <c r="D178" s="17">
        <v>4183.33</v>
      </c>
      <c r="E178" s="17">
        <v>1045.83</v>
      </c>
      <c r="F178" s="17">
        <v>3137.5</v>
      </c>
      <c r="G178" s="15" t="s">
        <v>218</v>
      </c>
      <c r="H178" s="18">
        <v>5</v>
      </c>
    </row>
    <row r="179" spans="1:8" x14ac:dyDescent="0.3">
      <c r="A179" s="15" t="s">
        <v>395</v>
      </c>
      <c r="B179" s="15">
        <f t="shared" si="2"/>
        <v>65962</v>
      </c>
      <c r="C179" s="16">
        <v>43404</v>
      </c>
      <c r="D179" s="17">
        <v>5870.83</v>
      </c>
      <c r="E179" s="17">
        <v>1643.83</v>
      </c>
      <c r="F179" s="17">
        <v>4227</v>
      </c>
      <c r="G179" s="15" t="s">
        <v>218</v>
      </c>
      <c r="H179" s="18">
        <v>1</v>
      </c>
    </row>
    <row r="180" spans="1:8" x14ac:dyDescent="0.3">
      <c r="A180" s="15" t="s">
        <v>396</v>
      </c>
      <c r="B180" s="15">
        <f t="shared" si="2"/>
        <v>65963</v>
      </c>
      <c r="C180" s="16">
        <v>43404</v>
      </c>
      <c r="D180" s="17">
        <v>5308.33</v>
      </c>
      <c r="E180" s="17">
        <v>1327.08</v>
      </c>
      <c r="F180" s="17">
        <v>3981.25</v>
      </c>
      <c r="G180" s="15" t="s">
        <v>218</v>
      </c>
      <c r="H180" s="18">
        <v>2</v>
      </c>
    </row>
    <row r="181" spans="1:8" x14ac:dyDescent="0.3">
      <c r="A181" s="15" t="s">
        <v>397</v>
      </c>
      <c r="B181" s="15">
        <f t="shared" si="2"/>
        <v>65964</v>
      </c>
      <c r="C181" s="16">
        <v>43404</v>
      </c>
      <c r="D181" s="17">
        <v>6620.83</v>
      </c>
      <c r="E181" s="17">
        <v>1986.25</v>
      </c>
      <c r="F181" s="17">
        <v>4634.58</v>
      </c>
      <c r="G181" s="15" t="s">
        <v>218</v>
      </c>
      <c r="H181" s="18">
        <v>3</v>
      </c>
    </row>
    <row r="182" spans="1:8" x14ac:dyDescent="0.3">
      <c r="A182" s="15" t="s">
        <v>398</v>
      </c>
      <c r="B182" s="15">
        <f t="shared" si="2"/>
        <v>65965</v>
      </c>
      <c r="C182" s="16">
        <v>43404</v>
      </c>
      <c r="D182" s="17">
        <v>4558.33</v>
      </c>
      <c r="E182" s="17">
        <v>1139.58</v>
      </c>
      <c r="F182" s="17">
        <v>3418.75</v>
      </c>
      <c r="G182" s="15" t="s">
        <v>218</v>
      </c>
      <c r="H182" s="18">
        <v>2</v>
      </c>
    </row>
    <row r="183" spans="1:8" x14ac:dyDescent="0.3">
      <c r="A183" s="15" t="s">
        <v>399</v>
      </c>
      <c r="B183" s="15">
        <f t="shared" si="2"/>
        <v>65966</v>
      </c>
      <c r="C183" s="16">
        <v>43404</v>
      </c>
      <c r="D183" s="17">
        <v>2683.33</v>
      </c>
      <c r="E183" s="17">
        <v>456.17</v>
      </c>
      <c r="F183" s="17">
        <v>2227.16</v>
      </c>
      <c r="G183" s="15" t="s">
        <v>218</v>
      </c>
      <c r="H183" s="18">
        <v>6</v>
      </c>
    </row>
    <row r="184" spans="1:8" x14ac:dyDescent="0.3">
      <c r="A184" s="15" t="s">
        <v>400</v>
      </c>
      <c r="B184" s="15">
        <f t="shared" si="2"/>
        <v>65967</v>
      </c>
      <c r="C184" s="16">
        <v>43404</v>
      </c>
      <c r="D184" s="17">
        <v>3620.83</v>
      </c>
      <c r="E184" s="17">
        <v>760.38</v>
      </c>
      <c r="F184" s="17">
        <v>2860.45</v>
      </c>
      <c r="G184" s="15" t="s">
        <v>218</v>
      </c>
      <c r="H184" s="18">
        <v>5</v>
      </c>
    </row>
    <row r="185" spans="1:8" x14ac:dyDescent="0.3">
      <c r="A185" s="15" t="s">
        <v>401</v>
      </c>
      <c r="B185" s="15">
        <f t="shared" si="2"/>
        <v>65968</v>
      </c>
      <c r="C185" s="16">
        <v>43404</v>
      </c>
      <c r="D185" s="17">
        <v>6058.33</v>
      </c>
      <c r="E185" s="17">
        <v>1817.5</v>
      </c>
      <c r="F185" s="17">
        <v>4240.83</v>
      </c>
      <c r="G185" s="15" t="s">
        <v>218</v>
      </c>
      <c r="H185" s="18">
        <v>2</v>
      </c>
    </row>
    <row r="186" spans="1:8" x14ac:dyDescent="0.3">
      <c r="A186" s="15" t="s">
        <v>402</v>
      </c>
      <c r="B186" s="15">
        <f t="shared" si="2"/>
        <v>65969</v>
      </c>
      <c r="C186" s="16">
        <v>43404</v>
      </c>
      <c r="D186" s="17">
        <v>5683.33</v>
      </c>
      <c r="E186" s="17">
        <v>1307.17</v>
      </c>
      <c r="F186" s="17">
        <v>4376.16</v>
      </c>
      <c r="G186" s="15" t="s">
        <v>218</v>
      </c>
      <c r="H186" s="18">
        <v>2</v>
      </c>
    </row>
    <row r="187" spans="1:8" x14ac:dyDescent="0.3">
      <c r="A187" s="15" t="s">
        <v>403</v>
      </c>
      <c r="B187" s="15">
        <f t="shared" si="2"/>
        <v>65970</v>
      </c>
      <c r="C187" s="16">
        <v>43404</v>
      </c>
      <c r="D187" s="17">
        <v>6433.33</v>
      </c>
      <c r="E187" s="17">
        <v>1737</v>
      </c>
      <c r="F187" s="17">
        <v>4696.33</v>
      </c>
      <c r="G187" s="15" t="s">
        <v>218</v>
      </c>
      <c r="H187" s="18">
        <v>1</v>
      </c>
    </row>
    <row r="188" spans="1:8" x14ac:dyDescent="0.3">
      <c r="A188" s="15" t="s">
        <v>404</v>
      </c>
      <c r="B188" s="15">
        <f t="shared" si="2"/>
        <v>65971</v>
      </c>
      <c r="C188" s="16">
        <v>43404</v>
      </c>
      <c r="D188" s="17">
        <v>5683.33</v>
      </c>
      <c r="E188" s="17">
        <v>1591.33</v>
      </c>
      <c r="F188" s="17">
        <v>4092</v>
      </c>
      <c r="G188" s="15" t="s">
        <v>218</v>
      </c>
      <c r="H188" s="18">
        <v>2</v>
      </c>
    </row>
    <row r="189" spans="1:8" x14ac:dyDescent="0.3">
      <c r="A189" s="15" t="s">
        <v>405</v>
      </c>
      <c r="B189" s="15">
        <f t="shared" si="2"/>
        <v>65972</v>
      </c>
      <c r="C189" s="16">
        <v>43404</v>
      </c>
      <c r="D189" s="17">
        <v>4933.33</v>
      </c>
      <c r="E189" s="17">
        <v>1233.33</v>
      </c>
      <c r="F189" s="17">
        <v>3700</v>
      </c>
      <c r="G189" s="15" t="s">
        <v>218</v>
      </c>
      <c r="H189" s="18">
        <v>3</v>
      </c>
    </row>
    <row r="190" spans="1:8" x14ac:dyDescent="0.3">
      <c r="A190" s="15" t="s">
        <v>406</v>
      </c>
      <c r="B190" s="15">
        <f t="shared" si="2"/>
        <v>65973</v>
      </c>
      <c r="C190" s="16">
        <v>43404</v>
      </c>
      <c r="D190" s="17">
        <v>3808.33</v>
      </c>
      <c r="E190" s="17">
        <v>914</v>
      </c>
      <c r="F190" s="17">
        <v>2894.33</v>
      </c>
      <c r="G190" s="15" t="s">
        <v>218</v>
      </c>
      <c r="H190" s="18">
        <v>5</v>
      </c>
    </row>
    <row r="191" spans="1:8" x14ac:dyDescent="0.3">
      <c r="A191" s="15" t="s">
        <v>407</v>
      </c>
      <c r="B191" s="15">
        <f t="shared" si="2"/>
        <v>65974</v>
      </c>
      <c r="C191" s="16">
        <v>43404</v>
      </c>
      <c r="D191" s="17">
        <v>3995.83</v>
      </c>
      <c r="E191" s="17">
        <v>759.21</v>
      </c>
      <c r="F191" s="17">
        <v>3236.62</v>
      </c>
      <c r="G191" s="15" t="s">
        <v>218</v>
      </c>
      <c r="H191" s="18">
        <v>4</v>
      </c>
    </row>
    <row r="192" spans="1:8" x14ac:dyDescent="0.3">
      <c r="A192" s="15" t="s">
        <v>408</v>
      </c>
      <c r="B192" s="15">
        <f t="shared" si="2"/>
        <v>65975</v>
      </c>
      <c r="C192" s="16">
        <v>43404</v>
      </c>
      <c r="D192" s="17">
        <v>3245.83</v>
      </c>
      <c r="E192" s="17">
        <v>584.25</v>
      </c>
      <c r="F192" s="17">
        <v>2661.58</v>
      </c>
      <c r="G192" s="15" t="s">
        <v>218</v>
      </c>
      <c r="H192" s="18">
        <v>6</v>
      </c>
    </row>
    <row r="193" spans="1:8" x14ac:dyDescent="0.3">
      <c r="A193" s="15" t="s">
        <v>409</v>
      </c>
      <c r="B193" s="15">
        <f t="shared" si="2"/>
        <v>65976</v>
      </c>
      <c r="C193" s="16">
        <v>43404</v>
      </c>
      <c r="D193" s="17">
        <v>6808.33</v>
      </c>
      <c r="E193" s="17">
        <v>1838.25</v>
      </c>
      <c r="F193" s="17">
        <v>4970.08</v>
      </c>
      <c r="G193" s="15" t="s">
        <v>218</v>
      </c>
      <c r="H193" s="18">
        <v>3</v>
      </c>
    </row>
    <row r="194" spans="1:8" x14ac:dyDescent="0.3">
      <c r="A194" s="15" t="s">
        <v>410</v>
      </c>
      <c r="B194" s="15">
        <f t="shared" si="2"/>
        <v>65977</v>
      </c>
      <c r="C194" s="16">
        <v>43404</v>
      </c>
      <c r="D194" s="17">
        <v>6433.33</v>
      </c>
      <c r="E194" s="17">
        <v>2058.67</v>
      </c>
      <c r="F194" s="17">
        <v>4374.66</v>
      </c>
      <c r="G194" s="15" t="s">
        <v>218</v>
      </c>
      <c r="H194" s="18">
        <v>4</v>
      </c>
    </row>
    <row r="195" spans="1:8" x14ac:dyDescent="0.3">
      <c r="A195" s="15" t="s">
        <v>411</v>
      </c>
      <c r="B195" s="15">
        <f t="shared" ref="B195:B217" si="3">B194+1</f>
        <v>65978</v>
      </c>
      <c r="C195" s="16">
        <v>43404</v>
      </c>
      <c r="D195" s="17">
        <v>3058.33</v>
      </c>
      <c r="E195" s="17">
        <v>764.58</v>
      </c>
      <c r="F195" s="17">
        <v>2293.75</v>
      </c>
      <c r="G195" s="15" t="s">
        <v>218</v>
      </c>
      <c r="H195" s="18">
        <v>6</v>
      </c>
    </row>
    <row r="196" spans="1:8" x14ac:dyDescent="0.3">
      <c r="A196" s="15" t="s">
        <v>412</v>
      </c>
      <c r="B196" s="15">
        <f t="shared" si="3"/>
        <v>65979</v>
      </c>
      <c r="C196" s="16">
        <v>43404</v>
      </c>
      <c r="D196" s="17">
        <v>5308.33</v>
      </c>
      <c r="E196" s="17">
        <v>1380.17</v>
      </c>
      <c r="F196" s="17">
        <v>3928.16</v>
      </c>
      <c r="G196" s="15" t="s">
        <v>218</v>
      </c>
      <c r="H196" s="18">
        <v>3</v>
      </c>
    </row>
    <row r="197" spans="1:8" x14ac:dyDescent="0.3">
      <c r="A197" s="15" t="s">
        <v>413</v>
      </c>
      <c r="B197" s="15">
        <f t="shared" si="3"/>
        <v>65980</v>
      </c>
      <c r="C197" s="16">
        <v>43404</v>
      </c>
      <c r="D197" s="17">
        <v>5308.33</v>
      </c>
      <c r="E197" s="17">
        <v>1433.25</v>
      </c>
      <c r="F197" s="17">
        <v>3875.08</v>
      </c>
      <c r="G197" s="15" t="s">
        <v>218</v>
      </c>
      <c r="H197" s="18">
        <v>3</v>
      </c>
    </row>
    <row r="198" spans="1:8" x14ac:dyDescent="0.3">
      <c r="A198" s="15" t="s">
        <v>217</v>
      </c>
      <c r="B198" s="15">
        <f t="shared" si="3"/>
        <v>65981</v>
      </c>
      <c r="C198" s="16">
        <v>43434</v>
      </c>
      <c r="D198" s="17">
        <v>5683.33</v>
      </c>
      <c r="E198" s="17">
        <v>1307.17</v>
      </c>
      <c r="F198" s="17">
        <v>4376.16</v>
      </c>
      <c r="G198" s="15" t="s">
        <v>218</v>
      </c>
      <c r="H198" s="18">
        <v>5</v>
      </c>
    </row>
    <row r="199" spans="1:8" x14ac:dyDescent="0.3">
      <c r="A199" s="15" t="s">
        <v>219</v>
      </c>
      <c r="B199" s="15">
        <f t="shared" si="3"/>
        <v>65982</v>
      </c>
      <c r="C199" s="16">
        <v>43434</v>
      </c>
      <c r="D199" s="17">
        <v>3808.33</v>
      </c>
      <c r="E199" s="17">
        <v>761.67</v>
      </c>
      <c r="F199" s="17">
        <v>3046.66</v>
      </c>
      <c r="G199" s="15" t="s">
        <v>218</v>
      </c>
      <c r="H199" s="18">
        <v>4</v>
      </c>
    </row>
    <row r="200" spans="1:8" x14ac:dyDescent="0.3">
      <c r="A200" s="15" t="s">
        <v>220</v>
      </c>
      <c r="B200" s="15">
        <f t="shared" si="3"/>
        <v>65983</v>
      </c>
      <c r="C200" s="16">
        <v>43434</v>
      </c>
      <c r="D200" s="17">
        <v>3245.83</v>
      </c>
      <c r="E200" s="17">
        <v>681.63</v>
      </c>
      <c r="F200" s="17">
        <v>2564.1999999999998</v>
      </c>
      <c r="G200" s="15" t="s">
        <v>218</v>
      </c>
      <c r="H200" s="18">
        <v>6</v>
      </c>
    </row>
    <row r="201" spans="1:8" x14ac:dyDescent="0.3">
      <c r="A201" s="15" t="s">
        <v>221</v>
      </c>
      <c r="B201" s="15">
        <f t="shared" si="3"/>
        <v>65984</v>
      </c>
      <c r="C201" s="16">
        <v>43434</v>
      </c>
      <c r="D201" s="17">
        <v>3620.83</v>
      </c>
      <c r="E201" s="17">
        <v>905.21</v>
      </c>
      <c r="F201" s="17">
        <v>2715.62</v>
      </c>
      <c r="G201" s="15" t="s">
        <v>218</v>
      </c>
      <c r="H201" s="18">
        <v>6</v>
      </c>
    </row>
    <row r="202" spans="1:8" x14ac:dyDescent="0.3">
      <c r="A202" s="15" t="s">
        <v>222</v>
      </c>
      <c r="B202" s="15">
        <f t="shared" si="3"/>
        <v>65985</v>
      </c>
      <c r="C202" s="16">
        <v>43434</v>
      </c>
      <c r="D202" s="17">
        <v>2870.83</v>
      </c>
      <c r="E202" s="17">
        <v>545.46</v>
      </c>
      <c r="F202" s="17">
        <v>2325.37</v>
      </c>
      <c r="G202" s="15" t="s">
        <v>218</v>
      </c>
      <c r="H202" s="18">
        <v>6</v>
      </c>
    </row>
    <row r="203" spans="1:8" x14ac:dyDescent="0.3">
      <c r="A203" s="15" t="s">
        <v>223</v>
      </c>
      <c r="B203" s="15">
        <f t="shared" si="3"/>
        <v>65986</v>
      </c>
      <c r="C203" s="16">
        <v>43434</v>
      </c>
      <c r="D203" s="17">
        <v>3058.33</v>
      </c>
      <c r="E203" s="17">
        <v>489.33</v>
      </c>
      <c r="F203" s="17">
        <v>2569</v>
      </c>
      <c r="G203" s="15" t="s">
        <v>218</v>
      </c>
      <c r="H203" s="18">
        <v>6</v>
      </c>
    </row>
    <row r="204" spans="1:8" x14ac:dyDescent="0.3">
      <c r="A204" s="15" t="s">
        <v>224</v>
      </c>
      <c r="B204" s="15">
        <f t="shared" si="3"/>
        <v>65987</v>
      </c>
      <c r="C204" s="16">
        <v>43434</v>
      </c>
      <c r="D204" s="17">
        <v>6995.83</v>
      </c>
      <c r="E204" s="17">
        <v>2238.67</v>
      </c>
      <c r="F204" s="17">
        <v>4757.16</v>
      </c>
      <c r="G204" s="15" t="s">
        <v>218</v>
      </c>
      <c r="H204" s="18">
        <v>3</v>
      </c>
    </row>
    <row r="205" spans="1:8" x14ac:dyDescent="0.3">
      <c r="A205" s="15" t="s">
        <v>225</v>
      </c>
      <c r="B205" s="15">
        <f t="shared" si="3"/>
        <v>65988</v>
      </c>
      <c r="C205" s="16">
        <v>43434</v>
      </c>
      <c r="D205" s="17">
        <v>4558.33</v>
      </c>
      <c r="E205" s="17">
        <v>1048.42</v>
      </c>
      <c r="F205" s="17">
        <v>3509.91</v>
      </c>
      <c r="G205" s="15" t="s">
        <v>218</v>
      </c>
      <c r="H205" s="18">
        <v>5</v>
      </c>
    </row>
    <row r="206" spans="1:8" x14ac:dyDescent="0.3">
      <c r="A206" s="15" t="s">
        <v>226</v>
      </c>
      <c r="B206" s="15">
        <f t="shared" si="3"/>
        <v>65989</v>
      </c>
      <c r="C206" s="16">
        <v>43434</v>
      </c>
      <c r="D206" s="17">
        <v>4933.33</v>
      </c>
      <c r="E206" s="17">
        <v>1184</v>
      </c>
      <c r="F206" s="17">
        <v>3749.33</v>
      </c>
      <c r="G206" s="15" t="s">
        <v>218</v>
      </c>
      <c r="H206" s="18">
        <v>6</v>
      </c>
    </row>
    <row r="207" spans="1:8" x14ac:dyDescent="0.3">
      <c r="A207" s="15" t="s">
        <v>227</v>
      </c>
      <c r="B207" s="15">
        <f t="shared" si="3"/>
        <v>65990</v>
      </c>
      <c r="C207" s="16">
        <v>43434</v>
      </c>
      <c r="D207" s="17">
        <v>7183.33</v>
      </c>
      <c r="E207" s="17">
        <v>2011.33</v>
      </c>
      <c r="F207" s="17">
        <v>5172</v>
      </c>
      <c r="G207" s="15" t="s">
        <v>218</v>
      </c>
      <c r="H207" s="18">
        <v>5</v>
      </c>
    </row>
    <row r="208" spans="1:8" x14ac:dyDescent="0.3">
      <c r="A208" s="15" t="s">
        <v>228</v>
      </c>
      <c r="B208" s="15">
        <f t="shared" si="3"/>
        <v>65991</v>
      </c>
      <c r="C208" s="16">
        <v>43434</v>
      </c>
      <c r="D208" s="17">
        <v>4183.33</v>
      </c>
      <c r="E208" s="17">
        <v>1171.33</v>
      </c>
      <c r="F208" s="17">
        <v>3012</v>
      </c>
      <c r="G208" s="15" t="s">
        <v>218</v>
      </c>
      <c r="H208" s="18">
        <v>4</v>
      </c>
    </row>
    <row r="209" spans="1:8" x14ac:dyDescent="0.3">
      <c r="A209" s="15" t="s">
        <v>229</v>
      </c>
      <c r="B209" s="15">
        <f t="shared" si="3"/>
        <v>65992</v>
      </c>
      <c r="C209" s="16">
        <v>43434</v>
      </c>
      <c r="D209" s="17">
        <v>7370.83</v>
      </c>
      <c r="E209" s="17">
        <v>1990.13</v>
      </c>
      <c r="F209" s="17">
        <v>5380.7</v>
      </c>
      <c r="G209" s="15" t="s">
        <v>218</v>
      </c>
      <c r="H209" s="18">
        <v>4</v>
      </c>
    </row>
    <row r="210" spans="1:8" x14ac:dyDescent="0.3">
      <c r="A210" s="15" t="s">
        <v>230</v>
      </c>
      <c r="B210" s="15">
        <f t="shared" si="3"/>
        <v>65993</v>
      </c>
      <c r="C210" s="16">
        <v>43434</v>
      </c>
      <c r="D210" s="17">
        <v>7183.33</v>
      </c>
      <c r="E210" s="17">
        <v>2298.67</v>
      </c>
      <c r="F210" s="17">
        <v>4884.66</v>
      </c>
      <c r="G210" s="15" t="s">
        <v>218</v>
      </c>
      <c r="H210" s="18">
        <v>6</v>
      </c>
    </row>
    <row r="211" spans="1:8" x14ac:dyDescent="0.3">
      <c r="A211" s="15" t="s">
        <v>231</v>
      </c>
      <c r="B211" s="15">
        <f t="shared" si="3"/>
        <v>65994</v>
      </c>
      <c r="C211" s="16">
        <v>43434</v>
      </c>
      <c r="D211" s="17">
        <v>6620.83</v>
      </c>
      <c r="E211" s="17">
        <v>2118.67</v>
      </c>
      <c r="F211" s="17">
        <v>4502.16</v>
      </c>
      <c r="G211" s="15" t="s">
        <v>218</v>
      </c>
      <c r="H211" s="18">
        <v>4</v>
      </c>
    </row>
    <row r="212" spans="1:8" x14ac:dyDescent="0.3">
      <c r="A212" s="15" t="s">
        <v>232</v>
      </c>
      <c r="B212" s="15">
        <f t="shared" si="3"/>
        <v>65995</v>
      </c>
      <c r="C212" s="16">
        <v>43434</v>
      </c>
      <c r="D212" s="17">
        <v>4370.83</v>
      </c>
      <c r="E212" s="17">
        <v>1267.54</v>
      </c>
      <c r="F212" s="17">
        <v>3103.29</v>
      </c>
      <c r="G212" s="15" t="s">
        <v>218</v>
      </c>
      <c r="H212" s="18">
        <v>4</v>
      </c>
    </row>
    <row r="213" spans="1:8" x14ac:dyDescent="0.3">
      <c r="A213" s="15" t="s">
        <v>233</v>
      </c>
      <c r="B213" s="15">
        <f t="shared" si="3"/>
        <v>65996</v>
      </c>
      <c r="C213" s="16">
        <v>43434</v>
      </c>
      <c r="D213" s="17">
        <v>2495.83</v>
      </c>
      <c r="E213" s="17">
        <v>399.33</v>
      </c>
      <c r="F213" s="17">
        <v>2096.5</v>
      </c>
      <c r="G213" s="15" t="s">
        <v>218</v>
      </c>
      <c r="H213" s="18">
        <v>6</v>
      </c>
    </row>
    <row r="214" spans="1:8" x14ac:dyDescent="0.3">
      <c r="A214" s="15" t="s">
        <v>234</v>
      </c>
      <c r="B214" s="15">
        <f t="shared" si="3"/>
        <v>65997</v>
      </c>
      <c r="C214" s="16">
        <v>43434</v>
      </c>
      <c r="D214" s="17">
        <v>3620.83</v>
      </c>
      <c r="E214" s="17">
        <v>724.17</v>
      </c>
      <c r="F214" s="17">
        <v>2896.66</v>
      </c>
      <c r="G214" s="15" t="s">
        <v>218</v>
      </c>
      <c r="H214" s="18">
        <v>1</v>
      </c>
    </row>
    <row r="215" spans="1:8" x14ac:dyDescent="0.3">
      <c r="A215" s="15" t="s">
        <v>235</v>
      </c>
      <c r="B215" s="15">
        <f t="shared" si="3"/>
        <v>65998</v>
      </c>
      <c r="C215" s="16">
        <v>43434</v>
      </c>
      <c r="D215" s="17">
        <v>6058.33</v>
      </c>
      <c r="E215" s="17">
        <v>1635.75</v>
      </c>
      <c r="F215" s="17">
        <v>4422.58</v>
      </c>
      <c r="G215" s="15" t="s">
        <v>218</v>
      </c>
      <c r="H215" s="18">
        <v>5</v>
      </c>
    </row>
    <row r="216" spans="1:8" x14ac:dyDescent="0.3">
      <c r="A216" s="15" t="s">
        <v>236</v>
      </c>
      <c r="B216" s="15">
        <f t="shared" si="3"/>
        <v>65999</v>
      </c>
      <c r="C216" s="16">
        <v>43434</v>
      </c>
      <c r="D216" s="17">
        <v>3245.83</v>
      </c>
      <c r="E216" s="17">
        <v>714.08</v>
      </c>
      <c r="F216" s="17">
        <v>2531.75</v>
      </c>
      <c r="G216" s="15" t="s">
        <v>218</v>
      </c>
      <c r="H216" s="18">
        <v>6</v>
      </c>
    </row>
    <row r="217" spans="1:8" x14ac:dyDescent="0.3">
      <c r="A217" s="26" t="s">
        <v>237</v>
      </c>
      <c r="B217" s="26">
        <f t="shared" si="3"/>
        <v>66000</v>
      </c>
      <c r="C217" s="27">
        <v>43434</v>
      </c>
      <c r="D217" s="28">
        <v>7370.83</v>
      </c>
      <c r="E217" s="28">
        <v>2358.67</v>
      </c>
      <c r="F217" s="28">
        <v>5012.16</v>
      </c>
      <c r="G217" s="26" t="s">
        <v>218</v>
      </c>
      <c r="H217" s="29">
        <v>3</v>
      </c>
    </row>
    <row r="218" spans="1:8" x14ac:dyDescent="0.3">
      <c r="A218" s="15" t="s">
        <v>238</v>
      </c>
      <c r="B218" s="15">
        <v>67001</v>
      </c>
      <c r="C218" s="16">
        <v>43434</v>
      </c>
      <c r="D218" s="17">
        <v>5683.33</v>
      </c>
      <c r="E218" s="17">
        <v>1420.83</v>
      </c>
      <c r="F218" s="17">
        <v>4262.5</v>
      </c>
      <c r="G218" s="15" t="s">
        <v>218</v>
      </c>
      <c r="H218" s="18">
        <v>3</v>
      </c>
    </row>
    <row r="219" spans="1:8" x14ac:dyDescent="0.3">
      <c r="A219" s="15" t="s">
        <v>239</v>
      </c>
      <c r="B219" s="15">
        <f t="shared" ref="B219:B282" si="4">B218+1</f>
        <v>67002</v>
      </c>
      <c r="C219" s="16">
        <v>43434</v>
      </c>
      <c r="D219" s="17">
        <v>6245.83</v>
      </c>
      <c r="E219" s="17">
        <v>1748.83</v>
      </c>
      <c r="F219" s="17">
        <v>4497</v>
      </c>
      <c r="G219" s="15" t="s">
        <v>218</v>
      </c>
      <c r="H219" s="18">
        <v>5</v>
      </c>
    </row>
    <row r="220" spans="1:8" x14ac:dyDescent="0.3">
      <c r="A220" s="15" t="s">
        <v>240</v>
      </c>
      <c r="B220" s="15">
        <f t="shared" si="4"/>
        <v>67003</v>
      </c>
      <c r="C220" s="16">
        <v>43434</v>
      </c>
      <c r="D220" s="17">
        <v>3433.33</v>
      </c>
      <c r="E220" s="17">
        <v>858.33</v>
      </c>
      <c r="F220" s="17">
        <v>2575</v>
      </c>
      <c r="G220" s="15" t="s">
        <v>218</v>
      </c>
      <c r="H220" s="18">
        <v>1</v>
      </c>
    </row>
    <row r="221" spans="1:8" x14ac:dyDescent="0.3">
      <c r="A221" s="15" t="s">
        <v>241</v>
      </c>
      <c r="B221" s="15">
        <f t="shared" si="4"/>
        <v>67004</v>
      </c>
      <c r="C221" s="16">
        <v>43434</v>
      </c>
      <c r="D221" s="17">
        <v>5120.83</v>
      </c>
      <c r="E221" s="17">
        <v>1177.79</v>
      </c>
      <c r="F221" s="17">
        <v>3943.04</v>
      </c>
      <c r="G221" s="15" t="s">
        <v>218</v>
      </c>
      <c r="H221" s="18">
        <v>4</v>
      </c>
    </row>
    <row r="222" spans="1:8" x14ac:dyDescent="0.3">
      <c r="A222" s="15" t="s">
        <v>242</v>
      </c>
      <c r="B222" s="15">
        <f t="shared" si="4"/>
        <v>67005</v>
      </c>
      <c r="C222" s="16">
        <v>43434</v>
      </c>
      <c r="D222" s="17">
        <v>5120.83</v>
      </c>
      <c r="E222" s="17">
        <v>1382.63</v>
      </c>
      <c r="F222" s="17">
        <v>3738.2</v>
      </c>
      <c r="G222" s="15" t="s">
        <v>218</v>
      </c>
      <c r="H222" s="18">
        <v>6</v>
      </c>
    </row>
    <row r="223" spans="1:8" x14ac:dyDescent="0.3">
      <c r="A223" s="15" t="s">
        <v>243</v>
      </c>
      <c r="B223" s="15">
        <f t="shared" si="4"/>
        <v>67006</v>
      </c>
      <c r="C223" s="16">
        <v>43434</v>
      </c>
      <c r="D223" s="17">
        <v>4558.33</v>
      </c>
      <c r="E223" s="17">
        <v>1139.58</v>
      </c>
      <c r="F223" s="17">
        <v>3418.75</v>
      </c>
      <c r="G223" s="15" t="s">
        <v>218</v>
      </c>
      <c r="H223" s="18">
        <v>6</v>
      </c>
    </row>
    <row r="224" spans="1:8" x14ac:dyDescent="0.3">
      <c r="A224" s="15" t="s">
        <v>244</v>
      </c>
      <c r="B224" s="15">
        <f t="shared" si="4"/>
        <v>67007</v>
      </c>
      <c r="C224" s="16">
        <v>43434</v>
      </c>
      <c r="D224" s="17">
        <v>5870.83</v>
      </c>
      <c r="E224" s="17">
        <v>1467.71</v>
      </c>
      <c r="F224" s="17">
        <v>4403.12</v>
      </c>
      <c r="G224" s="15" t="s">
        <v>218</v>
      </c>
      <c r="H224" s="18">
        <v>5</v>
      </c>
    </row>
    <row r="225" spans="1:8" x14ac:dyDescent="0.3">
      <c r="A225" s="15" t="s">
        <v>245</v>
      </c>
      <c r="B225" s="15">
        <f t="shared" si="4"/>
        <v>67008</v>
      </c>
      <c r="C225" s="16">
        <v>43434</v>
      </c>
      <c r="D225" s="17">
        <v>6995.83</v>
      </c>
      <c r="E225" s="17">
        <v>2238.67</v>
      </c>
      <c r="F225" s="17">
        <v>4757.16</v>
      </c>
      <c r="G225" s="15" t="s">
        <v>218</v>
      </c>
      <c r="H225" s="18">
        <v>5</v>
      </c>
    </row>
    <row r="226" spans="1:8" x14ac:dyDescent="0.3">
      <c r="A226" s="15" t="s">
        <v>246</v>
      </c>
      <c r="B226" s="15">
        <f t="shared" si="4"/>
        <v>67009</v>
      </c>
      <c r="C226" s="16">
        <v>43434</v>
      </c>
      <c r="D226" s="17">
        <v>3058.33</v>
      </c>
      <c r="E226" s="17">
        <v>642.25</v>
      </c>
      <c r="F226" s="17">
        <v>2416.08</v>
      </c>
      <c r="G226" s="15" t="s">
        <v>218</v>
      </c>
      <c r="H226" s="18">
        <v>6</v>
      </c>
    </row>
    <row r="227" spans="1:8" x14ac:dyDescent="0.3">
      <c r="A227" s="15" t="s">
        <v>247</v>
      </c>
      <c r="B227" s="15">
        <f t="shared" si="4"/>
        <v>67010</v>
      </c>
      <c r="C227" s="16">
        <v>43434</v>
      </c>
      <c r="D227" s="17">
        <v>2495.83</v>
      </c>
      <c r="E227" s="17">
        <v>349.42</v>
      </c>
      <c r="F227" s="17">
        <v>2146.41</v>
      </c>
      <c r="G227" s="15" t="s">
        <v>218</v>
      </c>
      <c r="H227" s="18">
        <v>6</v>
      </c>
    </row>
    <row r="228" spans="1:8" x14ac:dyDescent="0.3">
      <c r="A228" s="15" t="s">
        <v>248</v>
      </c>
      <c r="B228" s="15">
        <f t="shared" si="4"/>
        <v>67011</v>
      </c>
      <c r="C228" s="16">
        <v>43434</v>
      </c>
      <c r="D228" s="17">
        <v>4370.83</v>
      </c>
      <c r="E228" s="17">
        <v>1049</v>
      </c>
      <c r="F228" s="17">
        <v>3321.83</v>
      </c>
      <c r="G228" s="15" t="s">
        <v>218</v>
      </c>
      <c r="H228" s="18">
        <v>5</v>
      </c>
    </row>
    <row r="229" spans="1:8" x14ac:dyDescent="0.3">
      <c r="A229" s="15" t="s">
        <v>249</v>
      </c>
      <c r="B229" s="15">
        <f t="shared" si="4"/>
        <v>67012</v>
      </c>
      <c r="C229" s="16">
        <v>43434</v>
      </c>
      <c r="D229" s="17">
        <v>6620.83</v>
      </c>
      <c r="E229" s="17">
        <v>2118.67</v>
      </c>
      <c r="F229" s="17">
        <v>4502.16</v>
      </c>
      <c r="G229" s="15" t="s">
        <v>218</v>
      </c>
      <c r="H229" s="18">
        <v>3</v>
      </c>
    </row>
    <row r="230" spans="1:8" x14ac:dyDescent="0.3">
      <c r="A230" s="15" t="s">
        <v>250</v>
      </c>
      <c r="B230" s="15">
        <f t="shared" si="4"/>
        <v>67013</v>
      </c>
      <c r="C230" s="16">
        <v>43434</v>
      </c>
      <c r="D230" s="17">
        <v>4933.33</v>
      </c>
      <c r="E230" s="17">
        <v>1184</v>
      </c>
      <c r="F230" s="17">
        <v>3749.33</v>
      </c>
      <c r="G230" s="15" t="s">
        <v>218</v>
      </c>
      <c r="H230" s="18">
        <v>4</v>
      </c>
    </row>
    <row r="231" spans="1:8" x14ac:dyDescent="0.3">
      <c r="A231" s="15" t="s">
        <v>251</v>
      </c>
      <c r="B231" s="15">
        <f t="shared" si="4"/>
        <v>67014</v>
      </c>
      <c r="C231" s="16">
        <v>43434</v>
      </c>
      <c r="D231" s="17">
        <v>2495.83</v>
      </c>
      <c r="E231" s="17">
        <v>224.63</v>
      </c>
      <c r="F231" s="17">
        <v>2271.1999999999998</v>
      </c>
      <c r="G231" s="15" t="s">
        <v>218</v>
      </c>
      <c r="H231" s="18">
        <v>6</v>
      </c>
    </row>
    <row r="232" spans="1:8" x14ac:dyDescent="0.3">
      <c r="A232" s="15" t="s">
        <v>252</v>
      </c>
      <c r="B232" s="15">
        <f t="shared" si="4"/>
        <v>67015</v>
      </c>
      <c r="C232" s="16">
        <v>43434</v>
      </c>
      <c r="D232" s="17">
        <v>5120.83</v>
      </c>
      <c r="E232" s="17">
        <v>1382.63</v>
      </c>
      <c r="F232" s="17">
        <v>3738.2</v>
      </c>
      <c r="G232" s="15" t="s">
        <v>218</v>
      </c>
      <c r="H232" s="18">
        <v>2</v>
      </c>
    </row>
    <row r="233" spans="1:8" x14ac:dyDescent="0.3">
      <c r="A233" s="15" t="s">
        <v>253</v>
      </c>
      <c r="B233" s="15">
        <f t="shared" si="4"/>
        <v>67016</v>
      </c>
      <c r="C233" s="16">
        <v>43434</v>
      </c>
      <c r="D233" s="17">
        <v>4370.83</v>
      </c>
      <c r="E233" s="17">
        <v>1005.29</v>
      </c>
      <c r="F233" s="17">
        <v>3365.54</v>
      </c>
      <c r="G233" s="15" t="s">
        <v>218</v>
      </c>
      <c r="H233" s="18">
        <v>4</v>
      </c>
    </row>
    <row r="234" spans="1:8" x14ac:dyDescent="0.3">
      <c r="A234" s="15" t="s">
        <v>254</v>
      </c>
      <c r="B234" s="15">
        <f t="shared" si="4"/>
        <v>67017</v>
      </c>
      <c r="C234" s="16">
        <v>43434</v>
      </c>
      <c r="D234" s="17">
        <v>3433.33</v>
      </c>
      <c r="E234" s="17">
        <v>858.33</v>
      </c>
      <c r="F234" s="17">
        <v>2575</v>
      </c>
      <c r="G234" s="15" t="s">
        <v>218</v>
      </c>
      <c r="H234" s="18">
        <v>2</v>
      </c>
    </row>
    <row r="235" spans="1:8" x14ac:dyDescent="0.3">
      <c r="A235" s="15" t="s">
        <v>255</v>
      </c>
      <c r="B235" s="15">
        <f t="shared" si="4"/>
        <v>67018</v>
      </c>
      <c r="C235" s="16">
        <v>43434</v>
      </c>
      <c r="D235" s="17">
        <v>6245.83</v>
      </c>
      <c r="E235" s="17">
        <v>1936.21</v>
      </c>
      <c r="F235" s="17">
        <v>4309.62</v>
      </c>
      <c r="G235" s="15" t="s">
        <v>218</v>
      </c>
      <c r="H235" s="18">
        <v>5</v>
      </c>
    </row>
    <row r="236" spans="1:8" x14ac:dyDescent="0.3">
      <c r="A236" s="15" t="s">
        <v>256</v>
      </c>
      <c r="B236" s="15">
        <f t="shared" si="4"/>
        <v>67019</v>
      </c>
      <c r="C236" s="16">
        <v>43434</v>
      </c>
      <c r="D236" s="17">
        <v>4558.33</v>
      </c>
      <c r="E236" s="17">
        <v>1048.42</v>
      </c>
      <c r="F236" s="17">
        <v>3509.91</v>
      </c>
      <c r="G236" s="15" t="s">
        <v>218</v>
      </c>
      <c r="H236" s="18">
        <v>6</v>
      </c>
    </row>
    <row r="237" spans="1:8" x14ac:dyDescent="0.3">
      <c r="A237" s="15" t="s">
        <v>257</v>
      </c>
      <c r="B237" s="15">
        <f t="shared" si="4"/>
        <v>67020</v>
      </c>
      <c r="C237" s="16">
        <v>43434</v>
      </c>
      <c r="D237" s="17">
        <v>3058.33</v>
      </c>
      <c r="E237" s="17">
        <v>550.5</v>
      </c>
      <c r="F237" s="17">
        <v>2507.83</v>
      </c>
      <c r="G237" s="15" t="s">
        <v>218</v>
      </c>
      <c r="H237" s="18">
        <v>6</v>
      </c>
    </row>
    <row r="238" spans="1:8" x14ac:dyDescent="0.3">
      <c r="A238" s="15" t="s">
        <v>258</v>
      </c>
      <c r="B238" s="15">
        <f t="shared" si="4"/>
        <v>67021</v>
      </c>
      <c r="C238" s="16">
        <v>43434</v>
      </c>
      <c r="D238" s="17">
        <v>4370.83</v>
      </c>
      <c r="E238" s="17">
        <v>1267.54</v>
      </c>
      <c r="F238" s="17">
        <v>3103.29</v>
      </c>
      <c r="G238" s="15" t="s">
        <v>218</v>
      </c>
      <c r="H238" s="18">
        <v>4</v>
      </c>
    </row>
    <row r="239" spans="1:8" x14ac:dyDescent="0.3">
      <c r="A239" s="15" t="s">
        <v>259</v>
      </c>
      <c r="B239" s="15">
        <f t="shared" si="4"/>
        <v>67022</v>
      </c>
      <c r="C239" s="16">
        <v>43434</v>
      </c>
      <c r="D239" s="17">
        <v>4183.33</v>
      </c>
      <c r="E239" s="17">
        <v>1213.17</v>
      </c>
      <c r="F239" s="17">
        <v>2970.16</v>
      </c>
      <c r="G239" s="15" t="s">
        <v>218</v>
      </c>
      <c r="H239" s="18">
        <v>3</v>
      </c>
    </row>
    <row r="240" spans="1:8" x14ac:dyDescent="0.3">
      <c r="A240" s="15" t="s">
        <v>260</v>
      </c>
      <c r="B240" s="15">
        <f t="shared" si="4"/>
        <v>67023</v>
      </c>
      <c r="C240" s="16">
        <v>43434</v>
      </c>
      <c r="D240" s="17">
        <v>3620.83</v>
      </c>
      <c r="E240" s="17">
        <v>687.96</v>
      </c>
      <c r="F240" s="17">
        <v>2932.87</v>
      </c>
      <c r="G240" s="15" t="s">
        <v>218</v>
      </c>
      <c r="H240" s="18">
        <v>3</v>
      </c>
    </row>
    <row r="241" spans="1:8" x14ac:dyDescent="0.3">
      <c r="A241" s="15" t="s">
        <v>261</v>
      </c>
      <c r="B241" s="15">
        <f t="shared" si="4"/>
        <v>67024</v>
      </c>
      <c r="C241" s="16">
        <v>43434</v>
      </c>
      <c r="D241" s="17">
        <v>6808.33</v>
      </c>
      <c r="E241" s="17">
        <v>1906.33</v>
      </c>
      <c r="F241" s="17">
        <v>4902</v>
      </c>
      <c r="G241" s="15" t="s">
        <v>218</v>
      </c>
      <c r="H241" s="18">
        <v>5</v>
      </c>
    </row>
    <row r="242" spans="1:8" x14ac:dyDescent="0.3">
      <c r="A242" s="15" t="s">
        <v>262</v>
      </c>
      <c r="B242" s="15">
        <f t="shared" si="4"/>
        <v>67025</v>
      </c>
      <c r="C242" s="16">
        <v>43434</v>
      </c>
      <c r="D242" s="17">
        <v>6808.33</v>
      </c>
      <c r="E242" s="17">
        <v>2178.67</v>
      </c>
      <c r="F242" s="17">
        <v>4629.66</v>
      </c>
      <c r="G242" s="15" t="s">
        <v>218</v>
      </c>
      <c r="H242" s="18">
        <v>6</v>
      </c>
    </row>
    <row r="243" spans="1:8" x14ac:dyDescent="0.3">
      <c r="A243" s="15" t="s">
        <v>263</v>
      </c>
      <c r="B243" s="15">
        <f t="shared" si="4"/>
        <v>67026</v>
      </c>
      <c r="C243" s="16">
        <v>43434</v>
      </c>
      <c r="D243" s="17">
        <v>2870.83</v>
      </c>
      <c r="E243" s="17">
        <v>516.75</v>
      </c>
      <c r="F243" s="17">
        <v>2354.08</v>
      </c>
      <c r="G243" s="15" t="s">
        <v>218</v>
      </c>
      <c r="H243" s="18">
        <v>6</v>
      </c>
    </row>
    <row r="244" spans="1:8" x14ac:dyDescent="0.3">
      <c r="A244" s="15" t="s">
        <v>264</v>
      </c>
      <c r="B244" s="15">
        <f t="shared" si="4"/>
        <v>67027</v>
      </c>
      <c r="C244" s="16">
        <v>43434</v>
      </c>
      <c r="D244" s="17">
        <v>4370.83</v>
      </c>
      <c r="E244" s="17">
        <v>1136.42</v>
      </c>
      <c r="F244" s="17">
        <v>3234.41</v>
      </c>
      <c r="G244" s="15" t="s">
        <v>218</v>
      </c>
      <c r="H244" s="18">
        <v>2</v>
      </c>
    </row>
    <row r="245" spans="1:8" x14ac:dyDescent="0.3">
      <c r="A245" s="15" t="s">
        <v>414</v>
      </c>
      <c r="B245" s="15">
        <f t="shared" si="4"/>
        <v>67028</v>
      </c>
      <c r="C245" s="16">
        <v>43434</v>
      </c>
      <c r="D245" s="17">
        <v>2308.33</v>
      </c>
      <c r="E245" s="17">
        <v>207.75</v>
      </c>
      <c r="F245" s="17">
        <v>2100.58</v>
      </c>
      <c r="G245" s="15" t="s">
        <v>218</v>
      </c>
      <c r="H245" s="18">
        <v>6</v>
      </c>
    </row>
    <row r="246" spans="1:8" x14ac:dyDescent="0.3">
      <c r="A246" s="15" t="s">
        <v>265</v>
      </c>
      <c r="B246" s="15">
        <f t="shared" si="4"/>
        <v>67029</v>
      </c>
      <c r="C246" s="16">
        <v>43434</v>
      </c>
      <c r="D246" s="17">
        <v>7370.83</v>
      </c>
      <c r="E246" s="17">
        <v>2211.25</v>
      </c>
      <c r="F246" s="17">
        <v>5159.58</v>
      </c>
      <c r="G246" s="15" t="s">
        <v>218</v>
      </c>
      <c r="H246" s="18">
        <v>6</v>
      </c>
    </row>
    <row r="247" spans="1:8" x14ac:dyDescent="0.3">
      <c r="A247" s="15" t="s">
        <v>266</v>
      </c>
      <c r="B247" s="15">
        <f t="shared" si="4"/>
        <v>67030</v>
      </c>
      <c r="C247" s="16">
        <v>43434</v>
      </c>
      <c r="D247" s="17">
        <v>12018.75</v>
      </c>
      <c r="E247" s="17">
        <v>4326.75</v>
      </c>
      <c r="F247" s="17">
        <v>7692</v>
      </c>
      <c r="G247" s="15" t="s">
        <v>218</v>
      </c>
      <c r="H247" s="18">
        <v>1</v>
      </c>
    </row>
    <row r="248" spans="1:8" x14ac:dyDescent="0.3">
      <c r="A248" s="15" t="s">
        <v>267</v>
      </c>
      <c r="B248" s="15">
        <f t="shared" si="4"/>
        <v>67031</v>
      </c>
      <c r="C248" s="16">
        <v>43434</v>
      </c>
      <c r="D248" s="17">
        <v>5870.83</v>
      </c>
      <c r="E248" s="17">
        <v>1585.13</v>
      </c>
      <c r="F248" s="17">
        <v>4285.7</v>
      </c>
      <c r="G248" s="15" t="s">
        <v>218</v>
      </c>
      <c r="H248" s="18">
        <v>3</v>
      </c>
    </row>
    <row r="249" spans="1:8" x14ac:dyDescent="0.3">
      <c r="A249" s="15" t="s">
        <v>268</v>
      </c>
      <c r="B249" s="15">
        <f t="shared" si="4"/>
        <v>67032</v>
      </c>
      <c r="C249" s="16">
        <v>43434</v>
      </c>
      <c r="D249" s="17">
        <v>6995.83</v>
      </c>
      <c r="E249" s="17">
        <v>1888.88</v>
      </c>
      <c r="F249" s="17">
        <v>5106.95</v>
      </c>
      <c r="G249" s="15" t="s">
        <v>218</v>
      </c>
      <c r="H249" s="18">
        <v>3</v>
      </c>
    </row>
    <row r="250" spans="1:8" x14ac:dyDescent="0.3">
      <c r="A250" s="15" t="s">
        <v>269</v>
      </c>
      <c r="B250" s="15">
        <f t="shared" si="4"/>
        <v>67033</v>
      </c>
      <c r="C250" s="16">
        <v>43434</v>
      </c>
      <c r="D250" s="17">
        <v>6995.83</v>
      </c>
      <c r="E250" s="17">
        <v>2168.71</v>
      </c>
      <c r="F250" s="17">
        <v>4827.12</v>
      </c>
      <c r="G250" s="15" t="s">
        <v>218</v>
      </c>
      <c r="H250" s="18">
        <v>4</v>
      </c>
    </row>
    <row r="251" spans="1:8" x14ac:dyDescent="0.3">
      <c r="A251" s="15" t="s">
        <v>270</v>
      </c>
      <c r="B251" s="15">
        <f t="shared" si="4"/>
        <v>67034</v>
      </c>
      <c r="C251" s="16">
        <v>43434</v>
      </c>
      <c r="D251" s="17">
        <v>3808.33</v>
      </c>
      <c r="E251" s="17">
        <v>952.08</v>
      </c>
      <c r="F251" s="17">
        <v>2856.25</v>
      </c>
      <c r="G251" s="15" t="s">
        <v>218</v>
      </c>
      <c r="H251" s="18">
        <v>2</v>
      </c>
    </row>
    <row r="252" spans="1:8" x14ac:dyDescent="0.3">
      <c r="A252" s="15" t="s">
        <v>271</v>
      </c>
      <c r="B252" s="15">
        <f t="shared" si="4"/>
        <v>67035</v>
      </c>
      <c r="C252" s="16">
        <v>43434</v>
      </c>
      <c r="D252" s="17">
        <v>4370.83</v>
      </c>
      <c r="E252" s="17">
        <v>1049</v>
      </c>
      <c r="F252" s="17">
        <v>3321.83</v>
      </c>
      <c r="G252" s="15" t="s">
        <v>218</v>
      </c>
      <c r="H252" s="18">
        <v>6</v>
      </c>
    </row>
    <row r="253" spans="1:8" x14ac:dyDescent="0.3">
      <c r="A253" s="15" t="s">
        <v>272</v>
      </c>
      <c r="B253" s="15">
        <f t="shared" si="4"/>
        <v>67036</v>
      </c>
      <c r="C253" s="16">
        <v>43434</v>
      </c>
      <c r="D253" s="17">
        <v>6808.33</v>
      </c>
      <c r="E253" s="17">
        <v>1838.25</v>
      </c>
      <c r="F253" s="17">
        <v>4970.08</v>
      </c>
      <c r="G253" s="15" t="s">
        <v>218</v>
      </c>
      <c r="H253" s="18">
        <v>2</v>
      </c>
    </row>
    <row r="254" spans="1:8" x14ac:dyDescent="0.3">
      <c r="A254" s="15" t="s">
        <v>273</v>
      </c>
      <c r="B254" s="15">
        <f t="shared" si="4"/>
        <v>67037</v>
      </c>
      <c r="C254" s="16">
        <v>43434</v>
      </c>
      <c r="D254" s="17">
        <v>3433.33</v>
      </c>
      <c r="E254" s="17">
        <v>858.33</v>
      </c>
      <c r="F254" s="17">
        <v>2575</v>
      </c>
      <c r="G254" s="15" t="s">
        <v>218</v>
      </c>
      <c r="H254" s="18">
        <v>4</v>
      </c>
    </row>
    <row r="255" spans="1:8" x14ac:dyDescent="0.3">
      <c r="A255" s="15" t="s">
        <v>274</v>
      </c>
      <c r="B255" s="15">
        <f t="shared" si="4"/>
        <v>67038</v>
      </c>
      <c r="C255" s="16">
        <v>43434</v>
      </c>
      <c r="D255" s="17">
        <v>11883.75</v>
      </c>
      <c r="E255" s="17">
        <v>4159.3100000000004</v>
      </c>
      <c r="F255" s="17">
        <v>7724.44</v>
      </c>
      <c r="G255" s="15" t="s">
        <v>218</v>
      </c>
      <c r="H255" s="18">
        <v>1</v>
      </c>
    </row>
    <row r="256" spans="1:8" x14ac:dyDescent="0.3">
      <c r="A256" s="15" t="s">
        <v>275</v>
      </c>
      <c r="B256" s="15">
        <f t="shared" si="4"/>
        <v>67039</v>
      </c>
      <c r="C256" s="16">
        <v>43434</v>
      </c>
      <c r="D256" s="17">
        <v>3245.83</v>
      </c>
      <c r="E256" s="17">
        <v>681.63</v>
      </c>
      <c r="F256" s="17">
        <v>2564.1999999999998</v>
      </c>
      <c r="G256" s="15" t="s">
        <v>218</v>
      </c>
      <c r="H256" s="18">
        <v>6</v>
      </c>
    </row>
    <row r="257" spans="1:8" x14ac:dyDescent="0.3">
      <c r="A257" s="15" t="s">
        <v>276</v>
      </c>
      <c r="B257" s="15">
        <f t="shared" si="4"/>
        <v>67040</v>
      </c>
      <c r="C257" s="16">
        <v>43434</v>
      </c>
      <c r="D257" s="17">
        <v>2495.83</v>
      </c>
      <c r="E257" s="17">
        <v>249.58</v>
      </c>
      <c r="F257" s="17">
        <v>2246.25</v>
      </c>
      <c r="G257" s="15" t="s">
        <v>218</v>
      </c>
      <c r="H257" s="18">
        <v>6</v>
      </c>
    </row>
    <row r="258" spans="1:8" x14ac:dyDescent="0.3">
      <c r="A258" s="15" t="s">
        <v>277</v>
      </c>
      <c r="B258" s="15">
        <f t="shared" si="4"/>
        <v>67041</v>
      </c>
      <c r="C258" s="16">
        <v>43434</v>
      </c>
      <c r="D258" s="17">
        <v>5870.83</v>
      </c>
      <c r="E258" s="17">
        <v>1467.71</v>
      </c>
      <c r="F258" s="17">
        <v>4403.12</v>
      </c>
      <c r="G258" s="15" t="s">
        <v>218</v>
      </c>
      <c r="H258" s="18">
        <v>4</v>
      </c>
    </row>
    <row r="259" spans="1:8" x14ac:dyDescent="0.3">
      <c r="A259" s="15" t="s">
        <v>278</v>
      </c>
      <c r="B259" s="15">
        <f t="shared" si="4"/>
        <v>67042</v>
      </c>
      <c r="C259" s="16">
        <v>43434</v>
      </c>
      <c r="D259" s="17">
        <v>2495.83</v>
      </c>
      <c r="E259" s="17">
        <v>374.38</v>
      </c>
      <c r="F259" s="17">
        <v>2121.4499999999998</v>
      </c>
      <c r="G259" s="15" t="s">
        <v>218</v>
      </c>
      <c r="H259" s="18">
        <v>6</v>
      </c>
    </row>
    <row r="260" spans="1:8" x14ac:dyDescent="0.3">
      <c r="A260" s="15" t="s">
        <v>279</v>
      </c>
      <c r="B260" s="15">
        <f t="shared" si="4"/>
        <v>67043</v>
      </c>
      <c r="C260" s="16">
        <v>43434</v>
      </c>
      <c r="D260" s="17">
        <v>7183.33</v>
      </c>
      <c r="E260" s="17">
        <v>2298.67</v>
      </c>
      <c r="F260" s="17">
        <v>4884.66</v>
      </c>
      <c r="G260" s="15" t="s">
        <v>218</v>
      </c>
      <c r="H260" s="18">
        <v>5</v>
      </c>
    </row>
    <row r="261" spans="1:8" x14ac:dyDescent="0.3">
      <c r="A261" s="15" t="s">
        <v>280</v>
      </c>
      <c r="B261" s="15">
        <f t="shared" si="4"/>
        <v>67044</v>
      </c>
      <c r="C261" s="16">
        <v>43434</v>
      </c>
      <c r="D261" s="17">
        <v>7183.33</v>
      </c>
      <c r="E261" s="17">
        <v>2155</v>
      </c>
      <c r="F261" s="17">
        <v>5028.33</v>
      </c>
      <c r="G261" s="15" t="s">
        <v>218</v>
      </c>
      <c r="H261" s="18">
        <v>6</v>
      </c>
    </row>
    <row r="262" spans="1:8" x14ac:dyDescent="0.3">
      <c r="A262" s="15" t="s">
        <v>281</v>
      </c>
      <c r="B262" s="15">
        <f t="shared" si="4"/>
        <v>67045</v>
      </c>
      <c r="C262" s="16">
        <v>43434</v>
      </c>
      <c r="D262" s="17">
        <v>2683.33</v>
      </c>
      <c r="E262" s="17">
        <v>590.33000000000004</v>
      </c>
      <c r="F262" s="17">
        <v>2093</v>
      </c>
      <c r="G262" s="15" t="s">
        <v>218</v>
      </c>
      <c r="H262" s="18">
        <v>6</v>
      </c>
    </row>
    <row r="263" spans="1:8" x14ac:dyDescent="0.3">
      <c r="A263" s="15" t="s">
        <v>415</v>
      </c>
      <c r="B263" s="15">
        <f t="shared" si="4"/>
        <v>67046</v>
      </c>
      <c r="C263" s="16">
        <v>43434</v>
      </c>
      <c r="D263" s="17">
        <v>2308.33</v>
      </c>
      <c r="E263" s="17">
        <v>253.92</v>
      </c>
      <c r="F263" s="17">
        <v>2054.41</v>
      </c>
      <c r="G263" s="15" t="s">
        <v>218</v>
      </c>
      <c r="H263" s="18">
        <v>6</v>
      </c>
    </row>
    <row r="264" spans="1:8" x14ac:dyDescent="0.3">
      <c r="A264" s="15" t="s">
        <v>282</v>
      </c>
      <c r="B264" s="15">
        <f t="shared" si="4"/>
        <v>67047</v>
      </c>
      <c r="C264" s="16">
        <v>43434</v>
      </c>
      <c r="D264" s="17">
        <v>3058.33</v>
      </c>
      <c r="E264" s="17">
        <v>672.83</v>
      </c>
      <c r="F264" s="17">
        <v>2385.5</v>
      </c>
      <c r="G264" s="15" t="s">
        <v>218</v>
      </c>
      <c r="H264" s="18">
        <v>6</v>
      </c>
    </row>
    <row r="265" spans="1:8" x14ac:dyDescent="0.3">
      <c r="A265" s="15" t="s">
        <v>283</v>
      </c>
      <c r="B265" s="15">
        <f t="shared" si="4"/>
        <v>67048</v>
      </c>
      <c r="C265" s="16">
        <v>43434</v>
      </c>
      <c r="D265" s="17">
        <v>6620.83</v>
      </c>
      <c r="E265" s="17">
        <v>1920.04</v>
      </c>
      <c r="F265" s="17">
        <v>4700.79</v>
      </c>
      <c r="G265" s="15" t="s">
        <v>218</v>
      </c>
      <c r="H265" s="18">
        <v>2</v>
      </c>
    </row>
    <row r="266" spans="1:8" x14ac:dyDescent="0.3">
      <c r="A266" s="15" t="s">
        <v>284</v>
      </c>
      <c r="B266" s="15">
        <f t="shared" si="4"/>
        <v>67049</v>
      </c>
      <c r="C266" s="16">
        <v>43434</v>
      </c>
      <c r="D266" s="17">
        <v>7370.83</v>
      </c>
      <c r="E266" s="17">
        <v>2284.96</v>
      </c>
      <c r="F266" s="17">
        <v>5085.87</v>
      </c>
      <c r="G266" s="15" t="s">
        <v>218</v>
      </c>
      <c r="H266" s="18">
        <v>3</v>
      </c>
    </row>
    <row r="267" spans="1:8" x14ac:dyDescent="0.3">
      <c r="A267" s="15" t="s">
        <v>285</v>
      </c>
      <c r="B267" s="15">
        <f t="shared" si="4"/>
        <v>67050</v>
      </c>
      <c r="C267" s="16">
        <v>43434</v>
      </c>
      <c r="D267" s="17">
        <v>5870.83</v>
      </c>
      <c r="E267" s="17">
        <v>1702.54</v>
      </c>
      <c r="F267" s="17">
        <v>4168.29</v>
      </c>
      <c r="G267" s="15" t="s">
        <v>218</v>
      </c>
      <c r="H267" s="18">
        <v>2</v>
      </c>
    </row>
    <row r="268" spans="1:8" x14ac:dyDescent="0.3">
      <c r="A268" s="15" t="s">
        <v>286</v>
      </c>
      <c r="B268" s="15">
        <f t="shared" si="4"/>
        <v>67051</v>
      </c>
      <c r="C268" s="16">
        <v>43434</v>
      </c>
      <c r="D268" s="17">
        <v>3995.83</v>
      </c>
      <c r="E268" s="17">
        <v>759.21</v>
      </c>
      <c r="F268" s="17">
        <v>3236.62</v>
      </c>
      <c r="G268" s="15" t="s">
        <v>218</v>
      </c>
      <c r="H268" s="18">
        <v>5</v>
      </c>
    </row>
    <row r="269" spans="1:8" x14ac:dyDescent="0.3">
      <c r="A269" s="15" t="s">
        <v>287</v>
      </c>
      <c r="B269" s="15">
        <f t="shared" si="4"/>
        <v>67052</v>
      </c>
      <c r="C269" s="16">
        <v>43434</v>
      </c>
      <c r="D269" s="17">
        <v>5495.83</v>
      </c>
      <c r="E269" s="17">
        <v>1593.79</v>
      </c>
      <c r="F269" s="17">
        <v>3902.04</v>
      </c>
      <c r="G269" s="15" t="s">
        <v>218</v>
      </c>
      <c r="H269" s="18">
        <v>3</v>
      </c>
    </row>
    <row r="270" spans="1:8" x14ac:dyDescent="0.3">
      <c r="A270" s="15" t="s">
        <v>288</v>
      </c>
      <c r="B270" s="15">
        <f t="shared" si="4"/>
        <v>67053</v>
      </c>
      <c r="C270" s="16">
        <v>43434</v>
      </c>
      <c r="D270" s="17">
        <v>7370.83</v>
      </c>
      <c r="E270" s="17">
        <v>1990.13</v>
      </c>
      <c r="F270" s="17">
        <v>5380.7</v>
      </c>
      <c r="G270" s="15" t="s">
        <v>218</v>
      </c>
      <c r="H270" s="18">
        <v>6</v>
      </c>
    </row>
    <row r="271" spans="1:8" x14ac:dyDescent="0.3">
      <c r="A271" s="15" t="s">
        <v>289</v>
      </c>
      <c r="B271" s="15">
        <f t="shared" si="4"/>
        <v>67054</v>
      </c>
      <c r="C271" s="16">
        <v>43434</v>
      </c>
      <c r="D271" s="17">
        <v>7183.33</v>
      </c>
      <c r="E271" s="17">
        <v>2083.17</v>
      </c>
      <c r="F271" s="17">
        <v>5100.16</v>
      </c>
      <c r="G271" s="15" t="s">
        <v>218</v>
      </c>
      <c r="H271" s="18">
        <v>2</v>
      </c>
    </row>
    <row r="272" spans="1:8" x14ac:dyDescent="0.3">
      <c r="A272" s="15" t="s">
        <v>290</v>
      </c>
      <c r="B272" s="15">
        <f t="shared" si="4"/>
        <v>67055</v>
      </c>
      <c r="C272" s="16">
        <v>43434</v>
      </c>
      <c r="D272" s="17">
        <v>11260</v>
      </c>
      <c r="E272" s="17">
        <v>3715.8</v>
      </c>
      <c r="F272" s="17">
        <v>7544.2</v>
      </c>
      <c r="G272" s="15" t="s">
        <v>218</v>
      </c>
      <c r="H272" s="18">
        <v>1</v>
      </c>
    </row>
    <row r="273" spans="1:8" x14ac:dyDescent="0.3">
      <c r="A273" s="15" t="s">
        <v>291</v>
      </c>
      <c r="B273" s="15">
        <f t="shared" si="4"/>
        <v>67056</v>
      </c>
      <c r="C273" s="16">
        <v>43434</v>
      </c>
      <c r="D273" s="17">
        <v>11118.75</v>
      </c>
      <c r="E273" s="17">
        <v>4113.9399999999996</v>
      </c>
      <c r="F273" s="17">
        <v>7004.81</v>
      </c>
      <c r="G273" s="15" t="s">
        <v>218</v>
      </c>
      <c r="H273" s="18">
        <v>1</v>
      </c>
    </row>
    <row r="274" spans="1:8" x14ac:dyDescent="0.3">
      <c r="A274" s="15" t="s">
        <v>292</v>
      </c>
      <c r="B274" s="15">
        <f t="shared" si="4"/>
        <v>67057</v>
      </c>
      <c r="C274" s="16">
        <v>43434</v>
      </c>
      <c r="D274" s="17">
        <v>2870.83</v>
      </c>
      <c r="E274" s="17">
        <v>459.33</v>
      </c>
      <c r="F274" s="17">
        <v>2411.5</v>
      </c>
      <c r="G274" s="15" t="s">
        <v>218</v>
      </c>
      <c r="H274" s="18">
        <v>6</v>
      </c>
    </row>
    <row r="275" spans="1:8" x14ac:dyDescent="0.3">
      <c r="A275" s="15" t="s">
        <v>293</v>
      </c>
      <c r="B275" s="15">
        <f t="shared" si="4"/>
        <v>67058</v>
      </c>
      <c r="C275" s="16">
        <v>43434</v>
      </c>
      <c r="D275" s="17">
        <v>4183.33</v>
      </c>
      <c r="E275" s="17">
        <v>1045.83</v>
      </c>
      <c r="F275" s="17">
        <v>3137.5</v>
      </c>
      <c r="G275" s="15" t="s">
        <v>218</v>
      </c>
      <c r="H275" s="18">
        <v>4</v>
      </c>
    </row>
    <row r="276" spans="1:8" x14ac:dyDescent="0.3">
      <c r="A276" s="15" t="s">
        <v>294</v>
      </c>
      <c r="B276" s="15">
        <f t="shared" si="4"/>
        <v>67059</v>
      </c>
      <c r="C276" s="16">
        <v>43434</v>
      </c>
      <c r="D276" s="17">
        <v>5495.83</v>
      </c>
      <c r="E276" s="17">
        <v>1428.92</v>
      </c>
      <c r="F276" s="17">
        <v>4066.91</v>
      </c>
      <c r="G276" s="15" t="s">
        <v>218</v>
      </c>
      <c r="H276" s="18">
        <v>2</v>
      </c>
    </row>
    <row r="277" spans="1:8" x14ac:dyDescent="0.3">
      <c r="A277" s="15" t="s">
        <v>295</v>
      </c>
      <c r="B277" s="15">
        <f t="shared" si="4"/>
        <v>67060</v>
      </c>
      <c r="C277" s="16">
        <v>43434</v>
      </c>
      <c r="D277" s="17">
        <v>2495.83</v>
      </c>
      <c r="E277" s="17">
        <v>374.38</v>
      </c>
      <c r="F277" s="17">
        <v>2121.4499999999998</v>
      </c>
      <c r="G277" s="15" t="s">
        <v>218</v>
      </c>
      <c r="H277" s="18">
        <v>6</v>
      </c>
    </row>
    <row r="278" spans="1:8" x14ac:dyDescent="0.3">
      <c r="A278" s="15" t="s">
        <v>296</v>
      </c>
      <c r="B278" s="15">
        <f t="shared" si="4"/>
        <v>67061</v>
      </c>
      <c r="C278" s="16">
        <v>43434</v>
      </c>
      <c r="D278" s="17">
        <v>5495.83</v>
      </c>
      <c r="E278" s="17">
        <v>1538.83</v>
      </c>
      <c r="F278" s="17">
        <v>3957</v>
      </c>
      <c r="G278" s="15" t="s">
        <v>218</v>
      </c>
      <c r="H278" s="18">
        <v>5</v>
      </c>
    </row>
    <row r="279" spans="1:8" x14ac:dyDescent="0.3">
      <c r="A279" s="15" t="s">
        <v>297</v>
      </c>
      <c r="B279" s="15">
        <f t="shared" si="4"/>
        <v>67062</v>
      </c>
      <c r="C279" s="16">
        <v>43434</v>
      </c>
      <c r="D279" s="17">
        <v>6620.83</v>
      </c>
      <c r="E279" s="17">
        <v>1787.63</v>
      </c>
      <c r="F279" s="17">
        <v>4833.2</v>
      </c>
      <c r="G279" s="15" t="s">
        <v>218</v>
      </c>
      <c r="H279" s="18">
        <v>3</v>
      </c>
    </row>
    <row r="280" spans="1:8" x14ac:dyDescent="0.3">
      <c r="A280" s="15" t="s">
        <v>298</v>
      </c>
      <c r="B280" s="15">
        <f t="shared" si="4"/>
        <v>67063</v>
      </c>
      <c r="C280" s="16">
        <v>43434</v>
      </c>
      <c r="D280" s="17">
        <v>3433.33</v>
      </c>
      <c r="E280" s="17">
        <v>652.33000000000004</v>
      </c>
      <c r="F280" s="17">
        <v>2781</v>
      </c>
      <c r="G280" s="15" t="s">
        <v>218</v>
      </c>
      <c r="H280" s="18">
        <v>4</v>
      </c>
    </row>
    <row r="281" spans="1:8" x14ac:dyDescent="0.3">
      <c r="A281" s="15" t="s">
        <v>299</v>
      </c>
      <c r="B281" s="15">
        <f t="shared" si="4"/>
        <v>67064</v>
      </c>
      <c r="C281" s="16">
        <v>43434</v>
      </c>
      <c r="D281" s="17">
        <v>6433.33</v>
      </c>
      <c r="E281" s="17">
        <v>1737</v>
      </c>
      <c r="F281" s="17">
        <v>4696.33</v>
      </c>
      <c r="G281" s="15" t="s">
        <v>218</v>
      </c>
      <c r="H281" s="18">
        <v>6</v>
      </c>
    </row>
    <row r="282" spans="1:8" x14ac:dyDescent="0.3">
      <c r="A282" s="15" t="s">
        <v>300</v>
      </c>
      <c r="B282" s="15">
        <f t="shared" si="4"/>
        <v>67065</v>
      </c>
      <c r="C282" s="16">
        <v>43434</v>
      </c>
      <c r="D282" s="17">
        <v>4933.33</v>
      </c>
      <c r="E282" s="17">
        <v>1430.67</v>
      </c>
      <c r="F282" s="17">
        <v>3502.66</v>
      </c>
      <c r="G282" s="15" t="s">
        <v>218</v>
      </c>
      <c r="H282" s="18">
        <v>5</v>
      </c>
    </row>
    <row r="283" spans="1:8" x14ac:dyDescent="0.3">
      <c r="A283" s="15" t="s">
        <v>301</v>
      </c>
      <c r="B283" s="15">
        <f t="shared" ref="B283:B346" si="5">B282+1</f>
        <v>67066</v>
      </c>
      <c r="C283" s="16">
        <v>43434</v>
      </c>
      <c r="D283" s="17">
        <v>6995.83</v>
      </c>
      <c r="E283" s="17">
        <v>2238.67</v>
      </c>
      <c r="F283" s="17">
        <v>4757.16</v>
      </c>
      <c r="G283" s="15" t="s">
        <v>218</v>
      </c>
      <c r="H283" s="18">
        <v>5</v>
      </c>
    </row>
    <row r="284" spans="1:8" x14ac:dyDescent="0.3">
      <c r="A284" s="15" t="s">
        <v>302</v>
      </c>
      <c r="B284" s="15">
        <f t="shared" si="5"/>
        <v>67067</v>
      </c>
      <c r="C284" s="16">
        <v>43434</v>
      </c>
      <c r="D284" s="17">
        <v>3245.83</v>
      </c>
      <c r="E284" s="17">
        <v>616.71</v>
      </c>
      <c r="F284" s="17">
        <v>2629.12</v>
      </c>
      <c r="G284" s="15" t="s">
        <v>218</v>
      </c>
      <c r="H284" s="18">
        <v>6</v>
      </c>
    </row>
    <row r="285" spans="1:8" x14ac:dyDescent="0.3">
      <c r="A285" s="15" t="s">
        <v>303</v>
      </c>
      <c r="B285" s="15">
        <f t="shared" si="5"/>
        <v>67068</v>
      </c>
      <c r="C285" s="16">
        <v>43434</v>
      </c>
      <c r="D285" s="17">
        <v>2308.33</v>
      </c>
      <c r="E285" s="17">
        <v>346.25</v>
      </c>
      <c r="F285" s="17">
        <v>1962.08</v>
      </c>
      <c r="G285" s="15" t="s">
        <v>218</v>
      </c>
      <c r="H285" s="18">
        <v>6</v>
      </c>
    </row>
    <row r="286" spans="1:8" x14ac:dyDescent="0.3">
      <c r="A286" s="15" t="s">
        <v>304</v>
      </c>
      <c r="B286" s="15">
        <f t="shared" si="5"/>
        <v>67069</v>
      </c>
      <c r="C286" s="16">
        <v>43434</v>
      </c>
      <c r="D286" s="17">
        <v>2683.33</v>
      </c>
      <c r="E286" s="17">
        <v>509.83</v>
      </c>
      <c r="F286" s="17">
        <v>2173.5</v>
      </c>
      <c r="G286" s="15" t="s">
        <v>218</v>
      </c>
      <c r="H286" s="18">
        <v>6</v>
      </c>
    </row>
    <row r="287" spans="1:8" x14ac:dyDescent="0.3">
      <c r="A287" s="15" t="s">
        <v>305</v>
      </c>
      <c r="B287" s="15">
        <f t="shared" si="5"/>
        <v>67070</v>
      </c>
      <c r="C287" s="16">
        <v>43434</v>
      </c>
      <c r="D287" s="17">
        <v>18083.330000000002</v>
      </c>
      <c r="E287" s="17">
        <v>5786.67</v>
      </c>
      <c r="F287" s="17">
        <v>12296.660000000002</v>
      </c>
      <c r="G287" s="15" t="s">
        <v>218</v>
      </c>
      <c r="H287" s="18">
        <v>1</v>
      </c>
    </row>
    <row r="288" spans="1:8" x14ac:dyDescent="0.3">
      <c r="A288" s="15" t="s">
        <v>306</v>
      </c>
      <c r="B288" s="15">
        <f t="shared" si="5"/>
        <v>67071</v>
      </c>
      <c r="C288" s="16">
        <v>43434</v>
      </c>
      <c r="D288" s="17">
        <v>3808.33</v>
      </c>
      <c r="E288" s="17">
        <v>647.41999999999996</v>
      </c>
      <c r="F288" s="17">
        <v>3160.91</v>
      </c>
      <c r="G288" s="15" t="s">
        <v>218</v>
      </c>
      <c r="H288" s="18">
        <v>2</v>
      </c>
    </row>
    <row r="289" spans="1:8" x14ac:dyDescent="0.3">
      <c r="A289" s="15" t="s">
        <v>307</v>
      </c>
      <c r="B289" s="15">
        <f t="shared" si="5"/>
        <v>67072</v>
      </c>
      <c r="C289" s="16">
        <v>43434</v>
      </c>
      <c r="D289" s="17">
        <v>2870.83</v>
      </c>
      <c r="E289" s="17">
        <v>660.29</v>
      </c>
      <c r="F289" s="17">
        <v>2210.54</v>
      </c>
      <c r="G289" s="15" t="s">
        <v>218</v>
      </c>
      <c r="H289" s="18">
        <v>6</v>
      </c>
    </row>
    <row r="290" spans="1:8" x14ac:dyDescent="0.3">
      <c r="A290" s="15" t="s">
        <v>308</v>
      </c>
      <c r="B290" s="15">
        <f t="shared" si="5"/>
        <v>67073</v>
      </c>
      <c r="C290" s="16">
        <v>43434</v>
      </c>
      <c r="D290" s="17">
        <v>5495.83</v>
      </c>
      <c r="E290" s="17">
        <v>1319</v>
      </c>
      <c r="F290" s="17">
        <v>4176.83</v>
      </c>
      <c r="G290" s="15" t="s">
        <v>218</v>
      </c>
      <c r="H290" s="18">
        <v>4</v>
      </c>
    </row>
    <row r="291" spans="1:8" x14ac:dyDescent="0.3">
      <c r="A291" s="15" t="s">
        <v>309</v>
      </c>
      <c r="B291" s="15">
        <f t="shared" si="5"/>
        <v>67074</v>
      </c>
      <c r="C291" s="16">
        <v>43434</v>
      </c>
      <c r="D291" s="17">
        <v>5120.83</v>
      </c>
      <c r="E291" s="17">
        <v>1177.79</v>
      </c>
      <c r="F291" s="17">
        <v>3943.04</v>
      </c>
      <c r="G291" s="15" t="s">
        <v>218</v>
      </c>
      <c r="H291" s="18">
        <v>5</v>
      </c>
    </row>
    <row r="292" spans="1:8" x14ac:dyDescent="0.3">
      <c r="A292" s="15" t="s">
        <v>310</v>
      </c>
      <c r="B292" s="15">
        <f t="shared" si="5"/>
        <v>67075</v>
      </c>
      <c r="C292" s="16">
        <v>43434</v>
      </c>
      <c r="D292" s="17">
        <v>6433.33</v>
      </c>
      <c r="E292" s="17">
        <v>1801.33</v>
      </c>
      <c r="F292" s="17">
        <v>4632</v>
      </c>
      <c r="G292" s="15" t="s">
        <v>218</v>
      </c>
      <c r="H292" s="18">
        <v>3</v>
      </c>
    </row>
    <row r="293" spans="1:8" x14ac:dyDescent="0.3">
      <c r="A293" s="15" t="s">
        <v>311</v>
      </c>
      <c r="B293" s="15">
        <f t="shared" si="5"/>
        <v>67076</v>
      </c>
      <c r="C293" s="16">
        <v>43434</v>
      </c>
      <c r="D293" s="17">
        <v>2683.33</v>
      </c>
      <c r="E293" s="17">
        <v>670.83</v>
      </c>
      <c r="F293" s="17">
        <v>2012.5</v>
      </c>
      <c r="G293" s="15" t="s">
        <v>218</v>
      </c>
      <c r="H293" s="18">
        <v>6</v>
      </c>
    </row>
    <row r="294" spans="1:8" x14ac:dyDescent="0.3">
      <c r="A294" s="15" t="s">
        <v>312</v>
      </c>
      <c r="B294" s="15">
        <f t="shared" si="5"/>
        <v>67077</v>
      </c>
      <c r="C294" s="16">
        <v>43434</v>
      </c>
      <c r="D294" s="17">
        <v>3058.33</v>
      </c>
      <c r="E294" s="17">
        <v>703.42</v>
      </c>
      <c r="F294" s="17">
        <v>2354.91</v>
      </c>
      <c r="G294" s="15" t="s">
        <v>218</v>
      </c>
      <c r="H294" s="18">
        <v>6</v>
      </c>
    </row>
    <row r="295" spans="1:8" x14ac:dyDescent="0.3">
      <c r="A295" s="15" t="s">
        <v>313</v>
      </c>
      <c r="B295" s="15">
        <f t="shared" si="5"/>
        <v>67078</v>
      </c>
      <c r="C295" s="16">
        <v>43434</v>
      </c>
      <c r="D295" s="17">
        <v>3433.33</v>
      </c>
      <c r="E295" s="17">
        <v>618</v>
      </c>
      <c r="F295" s="17">
        <v>2815.33</v>
      </c>
      <c r="G295" s="15" t="s">
        <v>218</v>
      </c>
      <c r="H295" s="18">
        <v>4</v>
      </c>
    </row>
    <row r="296" spans="1:8" x14ac:dyDescent="0.3">
      <c r="A296" s="15" t="s">
        <v>314</v>
      </c>
      <c r="B296" s="15">
        <f t="shared" si="5"/>
        <v>67079</v>
      </c>
      <c r="C296" s="16">
        <v>43434</v>
      </c>
      <c r="D296" s="17">
        <v>4745.83</v>
      </c>
      <c r="E296" s="17">
        <v>1233.92</v>
      </c>
      <c r="F296" s="17">
        <v>3511.91</v>
      </c>
      <c r="G296" s="15" t="s">
        <v>218</v>
      </c>
      <c r="H296" s="18">
        <v>3</v>
      </c>
    </row>
    <row r="297" spans="1:8" x14ac:dyDescent="0.3">
      <c r="A297" s="15" t="s">
        <v>315</v>
      </c>
      <c r="B297" s="15">
        <f t="shared" si="5"/>
        <v>67080</v>
      </c>
      <c r="C297" s="16">
        <v>43434</v>
      </c>
      <c r="D297" s="17">
        <v>4558.33</v>
      </c>
      <c r="E297" s="17">
        <v>1230.75</v>
      </c>
      <c r="F297" s="17">
        <v>3327.58</v>
      </c>
      <c r="G297" s="15" t="s">
        <v>218</v>
      </c>
      <c r="H297" s="18">
        <v>6</v>
      </c>
    </row>
    <row r="298" spans="1:8" x14ac:dyDescent="0.3">
      <c r="A298" s="15" t="s">
        <v>316</v>
      </c>
      <c r="B298" s="15">
        <f t="shared" si="5"/>
        <v>67081</v>
      </c>
      <c r="C298" s="16">
        <v>43434</v>
      </c>
      <c r="D298" s="17">
        <v>7183.33</v>
      </c>
      <c r="E298" s="17">
        <v>1939.5</v>
      </c>
      <c r="F298" s="17">
        <v>5243.83</v>
      </c>
      <c r="G298" s="15" t="s">
        <v>218</v>
      </c>
      <c r="H298" s="18">
        <v>2</v>
      </c>
    </row>
    <row r="299" spans="1:8" x14ac:dyDescent="0.3">
      <c r="A299" s="15" t="s">
        <v>317</v>
      </c>
      <c r="B299" s="15">
        <f t="shared" si="5"/>
        <v>67082</v>
      </c>
      <c r="C299" s="16">
        <v>43434</v>
      </c>
      <c r="D299" s="17">
        <v>3995.83</v>
      </c>
      <c r="E299" s="17">
        <v>759.21</v>
      </c>
      <c r="F299" s="17">
        <v>3236.62</v>
      </c>
      <c r="G299" s="15" t="s">
        <v>218</v>
      </c>
      <c r="H299" s="18">
        <v>2</v>
      </c>
    </row>
    <row r="300" spans="1:8" x14ac:dyDescent="0.3">
      <c r="A300" s="15" t="s">
        <v>318</v>
      </c>
      <c r="B300" s="15">
        <f t="shared" si="5"/>
        <v>67083</v>
      </c>
      <c r="C300" s="16">
        <v>43434</v>
      </c>
      <c r="D300" s="17">
        <v>7370.83</v>
      </c>
      <c r="E300" s="17">
        <v>2137.54</v>
      </c>
      <c r="F300" s="17">
        <v>5233.29</v>
      </c>
      <c r="G300" s="15" t="s">
        <v>218</v>
      </c>
      <c r="H300" s="18">
        <v>3</v>
      </c>
    </row>
    <row r="301" spans="1:8" x14ac:dyDescent="0.3">
      <c r="A301" s="15" t="s">
        <v>319</v>
      </c>
      <c r="B301" s="15">
        <f t="shared" si="5"/>
        <v>67084</v>
      </c>
      <c r="C301" s="16">
        <v>43434</v>
      </c>
      <c r="D301" s="17">
        <v>5308.33</v>
      </c>
      <c r="E301" s="17">
        <v>1274</v>
      </c>
      <c r="F301" s="17">
        <v>4034.33</v>
      </c>
      <c r="G301" s="15" t="s">
        <v>218</v>
      </c>
      <c r="H301" s="18">
        <v>2</v>
      </c>
    </row>
    <row r="302" spans="1:8" x14ac:dyDescent="0.3">
      <c r="A302" s="15" t="s">
        <v>320</v>
      </c>
      <c r="B302" s="15">
        <f t="shared" si="5"/>
        <v>67085</v>
      </c>
      <c r="C302" s="16">
        <v>43434</v>
      </c>
      <c r="D302" s="17">
        <v>6620.83</v>
      </c>
      <c r="E302" s="17">
        <v>1986.25</v>
      </c>
      <c r="F302" s="17">
        <v>4634.58</v>
      </c>
      <c r="G302" s="15" t="s">
        <v>218</v>
      </c>
      <c r="H302" s="18">
        <v>3</v>
      </c>
    </row>
    <row r="303" spans="1:8" x14ac:dyDescent="0.3">
      <c r="A303" s="15" t="s">
        <v>321</v>
      </c>
      <c r="B303" s="15">
        <f t="shared" si="5"/>
        <v>67086</v>
      </c>
      <c r="C303" s="16">
        <v>43434</v>
      </c>
      <c r="D303" s="17">
        <v>4745.83</v>
      </c>
      <c r="E303" s="17">
        <v>1376.29</v>
      </c>
      <c r="F303" s="17">
        <v>3369.54</v>
      </c>
      <c r="G303" s="15" t="s">
        <v>218</v>
      </c>
      <c r="H303" s="18">
        <v>3</v>
      </c>
    </row>
    <row r="304" spans="1:8" x14ac:dyDescent="0.3">
      <c r="A304" s="15" t="s">
        <v>322</v>
      </c>
      <c r="B304" s="15">
        <f t="shared" si="5"/>
        <v>67087</v>
      </c>
      <c r="C304" s="16">
        <v>43434</v>
      </c>
      <c r="D304" s="17">
        <v>2683.33</v>
      </c>
      <c r="E304" s="17">
        <v>590.33000000000004</v>
      </c>
      <c r="F304" s="17">
        <v>2093</v>
      </c>
      <c r="G304" s="15" t="s">
        <v>218</v>
      </c>
      <c r="H304" s="18">
        <v>6</v>
      </c>
    </row>
    <row r="305" spans="1:8" x14ac:dyDescent="0.3">
      <c r="A305" s="15" t="s">
        <v>323</v>
      </c>
      <c r="B305" s="15">
        <f t="shared" si="5"/>
        <v>67088</v>
      </c>
      <c r="C305" s="16">
        <v>43434</v>
      </c>
      <c r="D305" s="17">
        <v>3620.83</v>
      </c>
      <c r="E305" s="17">
        <v>687.96</v>
      </c>
      <c r="F305" s="17">
        <v>2932.87</v>
      </c>
      <c r="G305" s="15" t="s">
        <v>218</v>
      </c>
      <c r="H305" s="18">
        <v>6</v>
      </c>
    </row>
    <row r="306" spans="1:8" x14ac:dyDescent="0.3">
      <c r="A306" s="15" t="s">
        <v>324</v>
      </c>
      <c r="B306" s="15">
        <f t="shared" si="5"/>
        <v>67089</v>
      </c>
      <c r="C306" s="16">
        <v>43434</v>
      </c>
      <c r="D306" s="17">
        <v>6245.83</v>
      </c>
      <c r="E306" s="17">
        <v>1748.83</v>
      </c>
      <c r="F306" s="17">
        <v>4497</v>
      </c>
      <c r="G306" s="15" t="s">
        <v>218</v>
      </c>
      <c r="H306" s="18">
        <v>5</v>
      </c>
    </row>
    <row r="307" spans="1:8" x14ac:dyDescent="0.3">
      <c r="A307" s="15" t="s">
        <v>325</v>
      </c>
      <c r="B307" s="15">
        <f t="shared" si="5"/>
        <v>67090</v>
      </c>
      <c r="C307" s="16">
        <v>43434</v>
      </c>
      <c r="D307" s="17">
        <v>5683.33</v>
      </c>
      <c r="E307" s="17">
        <v>1591.33</v>
      </c>
      <c r="F307" s="17">
        <v>4092</v>
      </c>
      <c r="G307" s="15" t="s">
        <v>218</v>
      </c>
      <c r="H307" s="18">
        <v>2</v>
      </c>
    </row>
    <row r="308" spans="1:8" x14ac:dyDescent="0.3">
      <c r="A308" s="15" t="s">
        <v>326</v>
      </c>
      <c r="B308" s="15">
        <f t="shared" si="5"/>
        <v>67091</v>
      </c>
      <c r="C308" s="16">
        <v>43434</v>
      </c>
      <c r="D308" s="17">
        <v>6433.33</v>
      </c>
      <c r="E308" s="17">
        <v>1801.33</v>
      </c>
      <c r="F308" s="17">
        <v>4632</v>
      </c>
      <c r="G308" s="15" t="s">
        <v>218</v>
      </c>
      <c r="H308" s="18">
        <v>4</v>
      </c>
    </row>
    <row r="309" spans="1:8" x14ac:dyDescent="0.3">
      <c r="A309" s="15" t="s">
        <v>327</v>
      </c>
      <c r="B309" s="15">
        <f t="shared" si="5"/>
        <v>67092</v>
      </c>
      <c r="C309" s="16">
        <v>43434</v>
      </c>
      <c r="D309" s="17">
        <v>5495.83</v>
      </c>
      <c r="E309" s="17">
        <v>1373.96</v>
      </c>
      <c r="F309" s="17">
        <v>4121.87</v>
      </c>
      <c r="G309" s="15" t="s">
        <v>218</v>
      </c>
      <c r="H309" s="18">
        <v>6</v>
      </c>
    </row>
    <row r="310" spans="1:8" x14ac:dyDescent="0.3">
      <c r="A310" s="15" t="s">
        <v>328</v>
      </c>
      <c r="B310" s="15">
        <f t="shared" si="5"/>
        <v>67093</v>
      </c>
      <c r="C310" s="16">
        <v>43434</v>
      </c>
      <c r="D310" s="17">
        <v>6058.33</v>
      </c>
      <c r="E310" s="17">
        <v>1817.5</v>
      </c>
      <c r="F310" s="17">
        <v>4240.83</v>
      </c>
      <c r="G310" s="15" t="s">
        <v>218</v>
      </c>
      <c r="H310" s="18">
        <v>1</v>
      </c>
    </row>
    <row r="311" spans="1:8" x14ac:dyDescent="0.3">
      <c r="A311" s="15" t="s">
        <v>329</v>
      </c>
      <c r="B311" s="15">
        <f t="shared" si="5"/>
        <v>67094</v>
      </c>
      <c r="C311" s="16">
        <v>43434</v>
      </c>
      <c r="D311" s="17">
        <v>3808.33</v>
      </c>
      <c r="E311" s="17">
        <v>723.58</v>
      </c>
      <c r="F311" s="17">
        <v>3084.75</v>
      </c>
      <c r="G311" s="15" t="s">
        <v>218</v>
      </c>
      <c r="H311" s="18">
        <v>5</v>
      </c>
    </row>
    <row r="312" spans="1:8" x14ac:dyDescent="0.3">
      <c r="A312" s="15" t="s">
        <v>330</v>
      </c>
      <c r="B312" s="15">
        <f t="shared" si="5"/>
        <v>67095</v>
      </c>
      <c r="C312" s="16">
        <v>43434</v>
      </c>
      <c r="D312" s="17">
        <v>4933.33</v>
      </c>
      <c r="E312" s="17">
        <v>1184</v>
      </c>
      <c r="F312" s="17">
        <v>3749.33</v>
      </c>
      <c r="G312" s="15" t="s">
        <v>218</v>
      </c>
      <c r="H312" s="18">
        <v>5</v>
      </c>
    </row>
    <row r="313" spans="1:8" x14ac:dyDescent="0.3">
      <c r="A313" s="15" t="s">
        <v>331</v>
      </c>
      <c r="B313" s="15">
        <f t="shared" si="5"/>
        <v>67096</v>
      </c>
      <c r="C313" s="16">
        <v>43434</v>
      </c>
      <c r="D313" s="17">
        <v>5120.83</v>
      </c>
      <c r="E313" s="17">
        <v>1229</v>
      </c>
      <c r="F313" s="17">
        <v>3891.83</v>
      </c>
      <c r="G313" s="15" t="s">
        <v>218</v>
      </c>
      <c r="H313" s="18">
        <v>2</v>
      </c>
    </row>
    <row r="314" spans="1:8" x14ac:dyDescent="0.3">
      <c r="A314" s="15" t="s">
        <v>332</v>
      </c>
      <c r="B314" s="15">
        <f t="shared" si="5"/>
        <v>67097</v>
      </c>
      <c r="C314" s="16">
        <v>43434</v>
      </c>
      <c r="D314" s="17">
        <v>4745.83</v>
      </c>
      <c r="E314" s="17">
        <v>1091.54</v>
      </c>
      <c r="F314" s="17">
        <v>3654.29</v>
      </c>
      <c r="G314" s="15" t="s">
        <v>218</v>
      </c>
      <c r="H314" s="18">
        <v>3</v>
      </c>
    </row>
    <row r="315" spans="1:8" x14ac:dyDescent="0.3">
      <c r="A315" s="15" t="s">
        <v>333</v>
      </c>
      <c r="B315" s="15">
        <f t="shared" si="5"/>
        <v>67098</v>
      </c>
      <c r="C315" s="16">
        <v>43434</v>
      </c>
      <c r="D315" s="17">
        <v>6245.83</v>
      </c>
      <c r="E315" s="17">
        <v>1748.83</v>
      </c>
      <c r="F315" s="17">
        <v>4497</v>
      </c>
      <c r="G315" s="15" t="s">
        <v>218</v>
      </c>
      <c r="H315" s="18">
        <v>1</v>
      </c>
    </row>
    <row r="316" spans="1:8" x14ac:dyDescent="0.3">
      <c r="A316" s="15" t="s">
        <v>334</v>
      </c>
      <c r="B316" s="15">
        <f t="shared" si="5"/>
        <v>67099</v>
      </c>
      <c r="C316" s="16">
        <v>43434</v>
      </c>
      <c r="D316" s="17">
        <v>6995.83</v>
      </c>
      <c r="E316" s="17">
        <v>2238.67</v>
      </c>
      <c r="F316" s="17">
        <v>4757.16</v>
      </c>
      <c r="G316" s="15" t="s">
        <v>218</v>
      </c>
      <c r="H316" s="18">
        <v>4</v>
      </c>
    </row>
    <row r="317" spans="1:8" x14ac:dyDescent="0.3">
      <c r="A317" s="15" t="s">
        <v>335</v>
      </c>
      <c r="B317" s="15">
        <f t="shared" si="5"/>
        <v>67100</v>
      </c>
      <c r="C317" s="16">
        <v>43434</v>
      </c>
      <c r="D317" s="17">
        <v>4558.33</v>
      </c>
      <c r="E317" s="17">
        <v>1230.75</v>
      </c>
      <c r="F317" s="17">
        <v>3327.58</v>
      </c>
      <c r="G317" s="15" t="s">
        <v>218</v>
      </c>
      <c r="H317" s="18">
        <v>3</v>
      </c>
    </row>
    <row r="318" spans="1:8" x14ac:dyDescent="0.3">
      <c r="A318" s="15" t="s">
        <v>336</v>
      </c>
      <c r="B318" s="15">
        <f t="shared" si="5"/>
        <v>67101</v>
      </c>
      <c r="C318" s="16">
        <v>43434</v>
      </c>
      <c r="D318" s="17">
        <v>5308.33</v>
      </c>
      <c r="E318" s="17">
        <v>1220.92</v>
      </c>
      <c r="F318" s="17">
        <v>4087.41</v>
      </c>
      <c r="G318" s="15" t="s">
        <v>218</v>
      </c>
      <c r="H318" s="18">
        <v>2</v>
      </c>
    </row>
    <row r="319" spans="1:8" x14ac:dyDescent="0.3">
      <c r="A319" s="15" t="s">
        <v>337</v>
      </c>
      <c r="B319" s="15">
        <f t="shared" si="5"/>
        <v>67102</v>
      </c>
      <c r="C319" s="16">
        <v>43434</v>
      </c>
      <c r="D319" s="17">
        <v>5870.83</v>
      </c>
      <c r="E319" s="17">
        <v>1761.25</v>
      </c>
      <c r="F319" s="17">
        <v>4109.58</v>
      </c>
      <c r="G319" s="15" t="s">
        <v>218</v>
      </c>
      <c r="H319" s="18">
        <v>5</v>
      </c>
    </row>
    <row r="320" spans="1:8" x14ac:dyDescent="0.3">
      <c r="A320" s="15" t="s">
        <v>338</v>
      </c>
      <c r="B320" s="15">
        <f t="shared" si="5"/>
        <v>67103</v>
      </c>
      <c r="C320" s="16">
        <v>43434</v>
      </c>
      <c r="D320" s="17">
        <v>2870.83</v>
      </c>
      <c r="E320" s="17">
        <v>516.75</v>
      </c>
      <c r="F320" s="17">
        <v>2354.08</v>
      </c>
      <c r="G320" s="15" t="s">
        <v>218</v>
      </c>
      <c r="H320" s="18">
        <v>6</v>
      </c>
    </row>
    <row r="321" spans="1:8" x14ac:dyDescent="0.3">
      <c r="A321" s="15" t="s">
        <v>339</v>
      </c>
      <c r="B321" s="15">
        <f t="shared" si="5"/>
        <v>67104</v>
      </c>
      <c r="C321" s="16">
        <v>43434</v>
      </c>
      <c r="D321" s="17">
        <v>6808.33</v>
      </c>
      <c r="E321" s="17">
        <v>2110.58</v>
      </c>
      <c r="F321" s="17">
        <v>4697.75</v>
      </c>
      <c r="G321" s="15" t="s">
        <v>218</v>
      </c>
      <c r="H321" s="18">
        <v>5</v>
      </c>
    </row>
    <row r="322" spans="1:8" x14ac:dyDescent="0.3">
      <c r="A322" s="15" t="s">
        <v>340</v>
      </c>
      <c r="B322" s="15">
        <f t="shared" si="5"/>
        <v>67105</v>
      </c>
      <c r="C322" s="16">
        <v>43434</v>
      </c>
      <c r="D322" s="17">
        <v>2495.83</v>
      </c>
      <c r="E322" s="17">
        <v>274.54000000000002</v>
      </c>
      <c r="F322" s="17">
        <v>2221.29</v>
      </c>
      <c r="G322" s="15" t="s">
        <v>218</v>
      </c>
      <c r="H322" s="18">
        <v>6</v>
      </c>
    </row>
    <row r="323" spans="1:8" x14ac:dyDescent="0.3">
      <c r="A323" s="15" t="s">
        <v>341</v>
      </c>
      <c r="B323" s="15">
        <f t="shared" si="5"/>
        <v>67106</v>
      </c>
      <c r="C323" s="16">
        <v>43434</v>
      </c>
      <c r="D323" s="17">
        <v>3245.83</v>
      </c>
      <c r="E323" s="17">
        <v>681.63</v>
      </c>
      <c r="F323" s="17">
        <v>2564.1999999999998</v>
      </c>
      <c r="G323" s="15" t="s">
        <v>218</v>
      </c>
      <c r="H323" s="18">
        <v>6</v>
      </c>
    </row>
    <row r="324" spans="1:8" x14ac:dyDescent="0.3">
      <c r="A324" s="15" t="s">
        <v>342</v>
      </c>
      <c r="B324" s="15">
        <f t="shared" si="5"/>
        <v>67107</v>
      </c>
      <c r="C324" s="16">
        <v>43434</v>
      </c>
      <c r="D324" s="17">
        <v>4370.83</v>
      </c>
      <c r="E324" s="17">
        <v>1049</v>
      </c>
      <c r="F324" s="17">
        <v>3321.83</v>
      </c>
      <c r="G324" s="15" t="s">
        <v>218</v>
      </c>
      <c r="H324" s="18">
        <v>3</v>
      </c>
    </row>
    <row r="325" spans="1:8" x14ac:dyDescent="0.3">
      <c r="A325" s="15" t="s">
        <v>343</v>
      </c>
      <c r="B325" s="15">
        <f t="shared" si="5"/>
        <v>67108</v>
      </c>
      <c r="C325" s="16">
        <v>43434</v>
      </c>
      <c r="D325" s="17">
        <v>3433.33</v>
      </c>
      <c r="E325" s="17">
        <v>858.33</v>
      </c>
      <c r="F325" s="17">
        <v>2575</v>
      </c>
      <c r="G325" s="15" t="s">
        <v>218</v>
      </c>
      <c r="H325" s="18">
        <v>3</v>
      </c>
    </row>
    <row r="326" spans="1:8" x14ac:dyDescent="0.3">
      <c r="A326" s="15" t="s">
        <v>344</v>
      </c>
      <c r="B326" s="15">
        <f t="shared" si="5"/>
        <v>67109</v>
      </c>
      <c r="C326" s="16">
        <v>43434</v>
      </c>
      <c r="D326" s="17">
        <v>6245.83</v>
      </c>
      <c r="E326" s="17">
        <v>1936.21</v>
      </c>
      <c r="F326" s="17">
        <v>4309.62</v>
      </c>
      <c r="G326" s="15" t="s">
        <v>218</v>
      </c>
      <c r="H326" s="18">
        <v>4</v>
      </c>
    </row>
    <row r="327" spans="1:8" x14ac:dyDescent="0.3">
      <c r="A327" s="15" t="s">
        <v>345</v>
      </c>
      <c r="B327" s="15">
        <f t="shared" si="5"/>
        <v>67110</v>
      </c>
      <c r="C327" s="16">
        <v>43434</v>
      </c>
      <c r="D327" s="17">
        <v>4745.83</v>
      </c>
      <c r="E327" s="17">
        <v>1091.54</v>
      </c>
      <c r="F327" s="17">
        <v>3654.29</v>
      </c>
      <c r="G327" s="15" t="s">
        <v>218</v>
      </c>
      <c r="H327" s="18">
        <v>3</v>
      </c>
    </row>
    <row r="328" spans="1:8" x14ac:dyDescent="0.3">
      <c r="A328" s="15" t="s">
        <v>346</v>
      </c>
      <c r="B328" s="15">
        <f t="shared" si="5"/>
        <v>67111</v>
      </c>
      <c r="C328" s="16">
        <v>43434</v>
      </c>
      <c r="D328" s="17">
        <v>3058.33</v>
      </c>
      <c r="E328" s="17">
        <v>672.83</v>
      </c>
      <c r="F328" s="17">
        <v>2385.5</v>
      </c>
      <c r="G328" s="15" t="s">
        <v>218</v>
      </c>
      <c r="H328" s="18">
        <v>6</v>
      </c>
    </row>
    <row r="329" spans="1:8" x14ac:dyDescent="0.3">
      <c r="A329" s="15" t="s">
        <v>347</v>
      </c>
      <c r="B329" s="15">
        <f t="shared" si="5"/>
        <v>67112</v>
      </c>
      <c r="C329" s="16">
        <v>43434</v>
      </c>
      <c r="D329" s="17">
        <v>3995.83</v>
      </c>
      <c r="E329" s="17">
        <v>679.29</v>
      </c>
      <c r="F329" s="17">
        <v>3316.54</v>
      </c>
      <c r="G329" s="15" t="s">
        <v>218</v>
      </c>
      <c r="H329" s="18">
        <v>4</v>
      </c>
    </row>
    <row r="330" spans="1:8" x14ac:dyDescent="0.3">
      <c r="A330" s="15" t="s">
        <v>348</v>
      </c>
      <c r="B330" s="15">
        <f t="shared" si="5"/>
        <v>67113</v>
      </c>
      <c r="C330" s="16">
        <v>43434</v>
      </c>
      <c r="D330" s="17">
        <v>4183.33</v>
      </c>
      <c r="E330" s="17">
        <v>1004</v>
      </c>
      <c r="F330" s="17">
        <v>3179.33</v>
      </c>
      <c r="G330" s="15" t="s">
        <v>218</v>
      </c>
      <c r="H330" s="18">
        <v>4</v>
      </c>
    </row>
    <row r="331" spans="1:8" x14ac:dyDescent="0.3">
      <c r="A331" s="15" t="s">
        <v>349</v>
      </c>
      <c r="B331" s="15">
        <f t="shared" si="5"/>
        <v>67114</v>
      </c>
      <c r="C331" s="16">
        <v>43434</v>
      </c>
      <c r="D331" s="17">
        <v>7183.33</v>
      </c>
      <c r="E331" s="17">
        <v>2298.67</v>
      </c>
      <c r="F331" s="17">
        <v>4884.66</v>
      </c>
      <c r="G331" s="15" t="s">
        <v>218</v>
      </c>
      <c r="H331" s="18">
        <v>6</v>
      </c>
    </row>
    <row r="332" spans="1:8" x14ac:dyDescent="0.3">
      <c r="A332" s="15" t="s">
        <v>350</v>
      </c>
      <c r="B332" s="15">
        <f t="shared" si="5"/>
        <v>67115</v>
      </c>
      <c r="C332" s="16">
        <v>43434</v>
      </c>
      <c r="D332" s="17">
        <v>3995.83</v>
      </c>
      <c r="E332" s="17">
        <v>959</v>
      </c>
      <c r="F332" s="17">
        <v>3036.83</v>
      </c>
      <c r="G332" s="15" t="s">
        <v>218</v>
      </c>
      <c r="H332" s="18">
        <v>2</v>
      </c>
    </row>
    <row r="333" spans="1:8" x14ac:dyDescent="0.3">
      <c r="A333" s="15" t="s">
        <v>351</v>
      </c>
      <c r="B333" s="15">
        <f t="shared" si="5"/>
        <v>67116</v>
      </c>
      <c r="C333" s="16">
        <v>43434</v>
      </c>
      <c r="D333" s="17">
        <v>7370.83</v>
      </c>
      <c r="E333" s="17">
        <v>2063.83</v>
      </c>
      <c r="F333" s="17">
        <v>5307</v>
      </c>
      <c r="G333" s="15" t="s">
        <v>218</v>
      </c>
      <c r="H333" s="18">
        <v>2</v>
      </c>
    </row>
    <row r="334" spans="1:8" x14ac:dyDescent="0.3">
      <c r="A334" s="15" t="s">
        <v>352</v>
      </c>
      <c r="B334" s="15">
        <f t="shared" si="5"/>
        <v>67117</v>
      </c>
      <c r="C334" s="16">
        <v>43434</v>
      </c>
      <c r="D334" s="17">
        <v>5308.33</v>
      </c>
      <c r="E334" s="17">
        <v>1274</v>
      </c>
      <c r="F334" s="17">
        <v>4034.33</v>
      </c>
      <c r="G334" s="15" t="s">
        <v>218</v>
      </c>
      <c r="H334" s="18">
        <v>3</v>
      </c>
    </row>
    <row r="335" spans="1:8" x14ac:dyDescent="0.3">
      <c r="A335" s="15" t="s">
        <v>353</v>
      </c>
      <c r="B335" s="15">
        <f t="shared" si="5"/>
        <v>67118</v>
      </c>
      <c r="C335" s="16">
        <v>43434</v>
      </c>
      <c r="D335" s="17">
        <v>6620.83</v>
      </c>
      <c r="E335" s="17">
        <v>1920.04</v>
      </c>
      <c r="F335" s="17">
        <v>4700.79</v>
      </c>
      <c r="G335" s="15" t="s">
        <v>218</v>
      </c>
      <c r="H335" s="18">
        <v>3</v>
      </c>
    </row>
    <row r="336" spans="1:8" x14ac:dyDescent="0.3">
      <c r="A336" s="15" t="s">
        <v>354</v>
      </c>
      <c r="B336" s="15">
        <f t="shared" si="5"/>
        <v>67119</v>
      </c>
      <c r="C336" s="16">
        <v>43434</v>
      </c>
      <c r="D336" s="17">
        <v>4745.83</v>
      </c>
      <c r="E336" s="17">
        <v>1376.29</v>
      </c>
      <c r="F336" s="17">
        <v>3369.54</v>
      </c>
      <c r="G336" s="15" t="s">
        <v>218</v>
      </c>
      <c r="H336" s="18">
        <v>6</v>
      </c>
    </row>
    <row r="337" spans="1:8" x14ac:dyDescent="0.3">
      <c r="A337" s="15" t="s">
        <v>355</v>
      </c>
      <c r="B337" s="15">
        <f t="shared" si="5"/>
        <v>67120</v>
      </c>
      <c r="C337" s="16">
        <v>43434</v>
      </c>
      <c r="D337" s="17">
        <v>2683.33</v>
      </c>
      <c r="E337" s="17">
        <v>590.33000000000004</v>
      </c>
      <c r="F337" s="17">
        <v>2093</v>
      </c>
      <c r="G337" s="15" t="s">
        <v>218</v>
      </c>
      <c r="H337" s="18">
        <v>6</v>
      </c>
    </row>
    <row r="338" spans="1:8" x14ac:dyDescent="0.3">
      <c r="A338" s="15" t="s">
        <v>356</v>
      </c>
      <c r="B338" s="15">
        <f t="shared" si="5"/>
        <v>67121</v>
      </c>
      <c r="C338" s="16">
        <v>43434</v>
      </c>
      <c r="D338" s="17">
        <v>3620.83</v>
      </c>
      <c r="E338" s="17">
        <v>615.54</v>
      </c>
      <c r="F338" s="17">
        <v>3005.29</v>
      </c>
      <c r="G338" s="15" t="s">
        <v>218</v>
      </c>
      <c r="H338" s="18">
        <v>5</v>
      </c>
    </row>
    <row r="339" spans="1:8" x14ac:dyDescent="0.3">
      <c r="A339" s="15" t="s">
        <v>357</v>
      </c>
      <c r="B339" s="15">
        <f t="shared" si="5"/>
        <v>67122</v>
      </c>
      <c r="C339" s="16">
        <v>43434</v>
      </c>
      <c r="D339" s="17">
        <v>6058.33</v>
      </c>
      <c r="E339" s="17">
        <v>1635.75</v>
      </c>
      <c r="F339" s="17">
        <v>4422.58</v>
      </c>
      <c r="G339" s="15" t="s">
        <v>218</v>
      </c>
      <c r="H339" s="18">
        <v>2</v>
      </c>
    </row>
    <row r="340" spans="1:8" x14ac:dyDescent="0.3">
      <c r="A340" s="15" t="s">
        <v>358</v>
      </c>
      <c r="B340" s="15">
        <f t="shared" si="5"/>
        <v>67123</v>
      </c>
      <c r="C340" s="16">
        <v>43434</v>
      </c>
      <c r="D340" s="17">
        <v>5683.33</v>
      </c>
      <c r="E340" s="17">
        <v>1364</v>
      </c>
      <c r="F340" s="17">
        <v>4319.33</v>
      </c>
      <c r="G340" s="15" t="s">
        <v>218</v>
      </c>
      <c r="H340" s="18">
        <v>6</v>
      </c>
    </row>
    <row r="341" spans="1:8" x14ac:dyDescent="0.3">
      <c r="A341" s="15" t="s">
        <v>359</v>
      </c>
      <c r="B341" s="15">
        <f t="shared" si="5"/>
        <v>67124</v>
      </c>
      <c r="C341" s="16">
        <v>43434</v>
      </c>
      <c r="D341" s="17">
        <v>6433.33</v>
      </c>
      <c r="E341" s="17">
        <v>1801.33</v>
      </c>
      <c r="F341" s="17">
        <v>4632</v>
      </c>
      <c r="G341" s="15" t="s">
        <v>218</v>
      </c>
      <c r="H341" s="18">
        <v>2</v>
      </c>
    </row>
    <row r="342" spans="1:8" x14ac:dyDescent="0.3">
      <c r="A342" s="15" t="s">
        <v>360</v>
      </c>
      <c r="B342" s="15">
        <f t="shared" si="5"/>
        <v>67125</v>
      </c>
      <c r="C342" s="16">
        <v>43434</v>
      </c>
      <c r="D342" s="17">
        <v>5495.83</v>
      </c>
      <c r="E342" s="17">
        <v>1428.92</v>
      </c>
      <c r="F342" s="17">
        <v>4066.91</v>
      </c>
      <c r="G342" s="15" t="s">
        <v>218</v>
      </c>
      <c r="H342" s="18">
        <v>4</v>
      </c>
    </row>
    <row r="343" spans="1:8" x14ac:dyDescent="0.3">
      <c r="A343" s="15" t="s">
        <v>361</v>
      </c>
      <c r="B343" s="15">
        <f t="shared" si="5"/>
        <v>67126</v>
      </c>
      <c r="C343" s="16">
        <v>43434</v>
      </c>
      <c r="D343" s="17">
        <v>6058.33</v>
      </c>
      <c r="E343" s="17">
        <v>1635.75</v>
      </c>
      <c r="F343" s="17">
        <v>4422.58</v>
      </c>
      <c r="G343" s="15" t="s">
        <v>218</v>
      </c>
      <c r="H343" s="18">
        <v>3</v>
      </c>
    </row>
    <row r="344" spans="1:8" x14ac:dyDescent="0.3">
      <c r="A344" s="15" t="s">
        <v>362</v>
      </c>
      <c r="B344" s="15">
        <f t="shared" si="5"/>
        <v>67127</v>
      </c>
      <c r="C344" s="16">
        <v>43434</v>
      </c>
      <c r="D344" s="17">
        <v>3808.33</v>
      </c>
      <c r="E344" s="17">
        <v>914</v>
      </c>
      <c r="F344" s="17">
        <v>2894.33</v>
      </c>
      <c r="G344" s="15" t="s">
        <v>218</v>
      </c>
      <c r="H344" s="18">
        <v>2</v>
      </c>
    </row>
    <row r="345" spans="1:8" x14ac:dyDescent="0.3">
      <c r="A345" s="15" t="s">
        <v>363</v>
      </c>
      <c r="B345" s="15">
        <f t="shared" si="5"/>
        <v>67128</v>
      </c>
      <c r="C345" s="16">
        <v>43434</v>
      </c>
      <c r="D345" s="17">
        <v>4933.33</v>
      </c>
      <c r="E345" s="17">
        <v>1430.67</v>
      </c>
      <c r="F345" s="17">
        <v>3502.66</v>
      </c>
      <c r="G345" s="15" t="s">
        <v>218</v>
      </c>
      <c r="H345" s="18">
        <v>4</v>
      </c>
    </row>
    <row r="346" spans="1:8" x14ac:dyDescent="0.3">
      <c r="A346" s="15" t="s">
        <v>364</v>
      </c>
      <c r="B346" s="15">
        <f t="shared" si="5"/>
        <v>67129</v>
      </c>
      <c r="C346" s="16">
        <v>43434</v>
      </c>
      <c r="D346" s="17">
        <v>5120.83</v>
      </c>
      <c r="E346" s="17">
        <v>1433.83</v>
      </c>
      <c r="F346" s="17">
        <v>3687</v>
      </c>
      <c r="G346" s="15" t="s">
        <v>218</v>
      </c>
      <c r="H346" s="18">
        <v>2</v>
      </c>
    </row>
    <row r="347" spans="1:8" x14ac:dyDescent="0.3">
      <c r="A347" s="15" t="s">
        <v>365</v>
      </c>
      <c r="B347" s="15">
        <f t="shared" ref="B347:B410" si="6">B346+1</f>
        <v>67130</v>
      </c>
      <c r="C347" s="16">
        <v>43434</v>
      </c>
      <c r="D347" s="17">
        <v>4745.83</v>
      </c>
      <c r="E347" s="17">
        <v>1186.46</v>
      </c>
      <c r="F347" s="17">
        <v>3559.37</v>
      </c>
      <c r="G347" s="15" t="s">
        <v>218</v>
      </c>
      <c r="H347" s="18">
        <v>5</v>
      </c>
    </row>
    <row r="348" spans="1:8" x14ac:dyDescent="0.3">
      <c r="A348" s="15" t="s">
        <v>366</v>
      </c>
      <c r="B348" s="15">
        <f t="shared" si="6"/>
        <v>67131</v>
      </c>
      <c r="C348" s="16">
        <v>43434</v>
      </c>
      <c r="D348" s="17">
        <v>6245.83</v>
      </c>
      <c r="E348" s="17">
        <v>1998.67</v>
      </c>
      <c r="F348" s="17">
        <v>4247.16</v>
      </c>
      <c r="G348" s="15" t="s">
        <v>218</v>
      </c>
      <c r="H348" s="18">
        <v>2</v>
      </c>
    </row>
    <row r="349" spans="1:8" x14ac:dyDescent="0.3">
      <c r="A349" s="15" t="s">
        <v>367</v>
      </c>
      <c r="B349" s="15">
        <f t="shared" si="6"/>
        <v>67132</v>
      </c>
      <c r="C349" s="16">
        <v>43434</v>
      </c>
      <c r="D349" s="17">
        <v>6808.33</v>
      </c>
      <c r="E349" s="17">
        <v>1838.25</v>
      </c>
      <c r="F349" s="17">
        <v>4970.08</v>
      </c>
      <c r="G349" s="15" t="s">
        <v>218</v>
      </c>
      <c r="H349" s="18">
        <v>4</v>
      </c>
    </row>
    <row r="350" spans="1:8" x14ac:dyDescent="0.3">
      <c r="A350" s="15" t="s">
        <v>368</v>
      </c>
      <c r="B350" s="15">
        <f t="shared" si="6"/>
        <v>67133</v>
      </c>
      <c r="C350" s="16">
        <v>43434</v>
      </c>
      <c r="D350" s="17">
        <v>4558.33</v>
      </c>
      <c r="E350" s="17">
        <v>1321.92</v>
      </c>
      <c r="F350" s="17">
        <v>3236.41</v>
      </c>
      <c r="G350" s="15" t="s">
        <v>218</v>
      </c>
      <c r="H350" s="18">
        <v>3</v>
      </c>
    </row>
    <row r="351" spans="1:8" x14ac:dyDescent="0.3">
      <c r="A351" s="15" t="s">
        <v>369</v>
      </c>
      <c r="B351" s="15">
        <f t="shared" si="6"/>
        <v>67134</v>
      </c>
      <c r="C351" s="16">
        <v>43434</v>
      </c>
      <c r="D351" s="17">
        <v>5308.33</v>
      </c>
      <c r="E351" s="17">
        <v>1486.33</v>
      </c>
      <c r="F351" s="17">
        <v>3822</v>
      </c>
      <c r="G351" s="15" t="s">
        <v>218</v>
      </c>
      <c r="H351" s="18">
        <v>5</v>
      </c>
    </row>
    <row r="352" spans="1:8" x14ac:dyDescent="0.3">
      <c r="A352" s="15" t="s">
        <v>370</v>
      </c>
      <c r="B352" s="15">
        <f t="shared" si="6"/>
        <v>67135</v>
      </c>
      <c r="C352" s="16">
        <v>43434</v>
      </c>
      <c r="D352" s="17">
        <v>5870.83</v>
      </c>
      <c r="E352" s="17">
        <v>1409</v>
      </c>
      <c r="F352" s="17">
        <v>4461.83</v>
      </c>
      <c r="G352" s="15" t="s">
        <v>218</v>
      </c>
      <c r="H352" s="18">
        <v>2</v>
      </c>
    </row>
    <row r="353" spans="1:8" x14ac:dyDescent="0.3">
      <c r="A353" s="15" t="s">
        <v>371</v>
      </c>
      <c r="B353" s="15">
        <f t="shared" si="6"/>
        <v>67136</v>
      </c>
      <c r="C353" s="16">
        <v>43434</v>
      </c>
      <c r="D353" s="17">
        <v>2870.83</v>
      </c>
      <c r="E353" s="17">
        <v>689</v>
      </c>
      <c r="F353" s="17">
        <v>2181.83</v>
      </c>
      <c r="G353" s="15" t="s">
        <v>218</v>
      </c>
      <c r="H353" s="18">
        <v>6</v>
      </c>
    </row>
    <row r="354" spans="1:8" x14ac:dyDescent="0.3">
      <c r="A354" s="15" t="s">
        <v>372</v>
      </c>
      <c r="B354" s="15">
        <f t="shared" si="6"/>
        <v>67137</v>
      </c>
      <c r="C354" s="16">
        <v>43434</v>
      </c>
      <c r="D354" s="17">
        <v>6808.33</v>
      </c>
      <c r="E354" s="17">
        <v>1838.25</v>
      </c>
      <c r="F354" s="17">
        <v>4970.08</v>
      </c>
      <c r="G354" s="15" t="s">
        <v>218</v>
      </c>
      <c r="H354" s="18">
        <v>2</v>
      </c>
    </row>
    <row r="355" spans="1:8" x14ac:dyDescent="0.3">
      <c r="A355" s="15" t="s">
        <v>373</v>
      </c>
      <c r="B355" s="15">
        <f t="shared" si="6"/>
        <v>67138</v>
      </c>
      <c r="C355" s="16">
        <v>43434</v>
      </c>
      <c r="D355" s="17">
        <v>2308.33</v>
      </c>
      <c r="E355" s="17">
        <v>207.75</v>
      </c>
      <c r="F355" s="17">
        <v>2100.58</v>
      </c>
      <c r="G355" s="15" t="s">
        <v>218</v>
      </c>
      <c r="H355" s="18">
        <v>6</v>
      </c>
    </row>
    <row r="356" spans="1:8" x14ac:dyDescent="0.3">
      <c r="A356" s="15" t="s">
        <v>374</v>
      </c>
      <c r="B356" s="15">
        <f t="shared" si="6"/>
        <v>67139</v>
      </c>
      <c r="C356" s="16">
        <v>43434</v>
      </c>
      <c r="D356" s="17">
        <v>3245.83</v>
      </c>
      <c r="E356" s="17">
        <v>681.63</v>
      </c>
      <c r="F356" s="17">
        <v>2564.1999999999998</v>
      </c>
      <c r="G356" s="15" t="s">
        <v>218</v>
      </c>
      <c r="H356" s="18">
        <v>6</v>
      </c>
    </row>
    <row r="357" spans="1:8" x14ac:dyDescent="0.3">
      <c r="A357" s="15" t="s">
        <v>375</v>
      </c>
      <c r="B357" s="15">
        <f t="shared" si="6"/>
        <v>67140</v>
      </c>
      <c r="C357" s="16">
        <v>43434</v>
      </c>
      <c r="D357" s="17">
        <v>4183.33</v>
      </c>
      <c r="E357" s="17">
        <v>1171.33</v>
      </c>
      <c r="F357" s="17">
        <v>3012</v>
      </c>
      <c r="G357" s="15" t="s">
        <v>218</v>
      </c>
      <c r="H357" s="18">
        <v>5</v>
      </c>
    </row>
    <row r="358" spans="1:8" x14ac:dyDescent="0.3">
      <c r="A358" s="15" t="s">
        <v>376</v>
      </c>
      <c r="B358" s="15">
        <f t="shared" si="6"/>
        <v>67141</v>
      </c>
      <c r="C358" s="16">
        <v>43434</v>
      </c>
      <c r="D358" s="17">
        <v>3433.33</v>
      </c>
      <c r="E358" s="17">
        <v>721</v>
      </c>
      <c r="F358" s="17">
        <v>2712.33</v>
      </c>
      <c r="G358" s="15" t="s">
        <v>218</v>
      </c>
      <c r="H358" s="18">
        <v>5</v>
      </c>
    </row>
    <row r="359" spans="1:8" x14ac:dyDescent="0.3">
      <c r="A359" s="15" t="s">
        <v>377</v>
      </c>
      <c r="B359" s="15">
        <f t="shared" si="6"/>
        <v>67142</v>
      </c>
      <c r="C359" s="16">
        <v>43434</v>
      </c>
      <c r="D359" s="17">
        <v>6245.83</v>
      </c>
      <c r="E359" s="17">
        <v>1936.21</v>
      </c>
      <c r="F359" s="17">
        <v>4309.62</v>
      </c>
      <c r="G359" s="15" t="s">
        <v>218</v>
      </c>
      <c r="H359" s="18">
        <v>5</v>
      </c>
    </row>
    <row r="360" spans="1:8" x14ac:dyDescent="0.3">
      <c r="A360" s="15" t="s">
        <v>378</v>
      </c>
      <c r="B360" s="15">
        <f t="shared" si="6"/>
        <v>67143</v>
      </c>
      <c r="C360" s="16">
        <v>43434</v>
      </c>
      <c r="D360" s="17">
        <v>4745.83</v>
      </c>
      <c r="E360" s="17">
        <v>1139</v>
      </c>
      <c r="F360" s="17">
        <v>3606.83</v>
      </c>
      <c r="G360" s="15" t="s">
        <v>218</v>
      </c>
      <c r="H360" s="18">
        <v>3</v>
      </c>
    </row>
    <row r="361" spans="1:8" x14ac:dyDescent="0.3">
      <c r="A361" s="15" t="s">
        <v>379</v>
      </c>
      <c r="B361" s="15">
        <f t="shared" si="6"/>
        <v>67144</v>
      </c>
      <c r="C361" s="16">
        <v>43434</v>
      </c>
      <c r="D361" s="17">
        <v>2870.83</v>
      </c>
      <c r="E361" s="17">
        <v>545.46</v>
      </c>
      <c r="F361" s="17">
        <v>2325.37</v>
      </c>
      <c r="G361" s="15" t="s">
        <v>218</v>
      </c>
      <c r="H361" s="18">
        <v>6</v>
      </c>
    </row>
    <row r="362" spans="1:8" x14ac:dyDescent="0.3">
      <c r="A362" s="15" t="s">
        <v>380</v>
      </c>
      <c r="B362" s="15">
        <f t="shared" si="6"/>
        <v>67145</v>
      </c>
      <c r="C362" s="16">
        <v>43434</v>
      </c>
      <c r="D362" s="17">
        <v>3995.83</v>
      </c>
      <c r="E362" s="17">
        <v>959</v>
      </c>
      <c r="F362" s="17">
        <v>3036.83</v>
      </c>
      <c r="G362" s="15" t="s">
        <v>218</v>
      </c>
      <c r="H362" s="18">
        <v>4</v>
      </c>
    </row>
    <row r="363" spans="1:8" x14ac:dyDescent="0.3">
      <c r="A363" s="15" t="s">
        <v>381</v>
      </c>
      <c r="B363" s="15">
        <f t="shared" si="6"/>
        <v>67146</v>
      </c>
      <c r="C363" s="16">
        <v>43434</v>
      </c>
      <c r="D363" s="17">
        <v>4183.33</v>
      </c>
      <c r="E363" s="17">
        <v>1129.5</v>
      </c>
      <c r="F363" s="17">
        <v>3053.83</v>
      </c>
      <c r="G363" s="15" t="s">
        <v>218</v>
      </c>
      <c r="H363" s="18">
        <v>4</v>
      </c>
    </row>
    <row r="364" spans="1:8" x14ac:dyDescent="0.3">
      <c r="A364" s="15" t="s">
        <v>382</v>
      </c>
      <c r="B364" s="15">
        <f t="shared" si="6"/>
        <v>67147</v>
      </c>
      <c r="C364" s="16">
        <v>43434</v>
      </c>
      <c r="D364" s="17">
        <v>2683.33</v>
      </c>
      <c r="E364" s="17">
        <v>617.16999999999996</v>
      </c>
      <c r="F364" s="17">
        <v>2066.16</v>
      </c>
      <c r="G364" s="15" t="s">
        <v>218</v>
      </c>
      <c r="H364" s="18">
        <v>6</v>
      </c>
    </row>
    <row r="365" spans="1:8" x14ac:dyDescent="0.3">
      <c r="A365" s="15" t="s">
        <v>383</v>
      </c>
      <c r="B365" s="15">
        <f t="shared" si="6"/>
        <v>67148</v>
      </c>
      <c r="C365" s="16">
        <v>43434</v>
      </c>
      <c r="D365" s="17">
        <v>3620.83</v>
      </c>
      <c r="E365" s="17">
        <v>615.54</v>
      </c>
      <c r="F365" s="17">
        <v>3005.29</v>
      </c>
      <c r="G365" s="15" t="s">
        <v>218</v>
      </c>
      <c r="H365" s="18">
        <v>3</v>
      </c>
    </row>
    <row r="366" spans="1:8" x14ac:dyDescent="0.3">
      <c r="A366" s="15" t="s">
        <v>384</v>
      </c>
      <c r="B366" s="15">
        <f t="shared" si="6"/>
        <v>67149</v>
      </c>
      <c r="C366" s="16">
        <v>43434</v>
      </c>
      <c r="D366" s="17">
        <v>6058.33</v>
      </c>
      <c r="E366" s="17">
        <v>1817.5</v>
      </c>
      <c r="F366" s="17">
        <v>4240.83</v>
      </c>
      <c r="G366" s="15" t="s">
        <v>218</v>
      </c>
      <c r="H366" s="18">
        <v>4</v>
      </c>
    </row>
    <row r="367" spans="1:8" x14ac:dyDescent="0.3">
      <c r="A367" s="15" t="s">
        <v>385</v>
      </c>
      <c r="B367" s="15">
        <f t="shared" si="6"/>
        <v>67150</v>
      </c>
      <c r="C367" s="16">
        <v>43434</v>
      </c>
      <c r="D367" s="17">
        <v>5683.33</v>
      </c>
      <c r="E367" s="17">
        <v>1534.5</v>
      </c>
      <c r="F367" s="17">
        <v>4148.83</v>
      </c>
      <c r="G367" s="15" t="s">
        <v>218</v>
      </c>
      <c r="H367" s="18">
        <v>2</v>
      </c>
    </row>
    <row r="368" spans="1:8" x14ac:dyDescent="0.3">
      <c r="A368" s="15" t="s">
        <v>386</v>
      </c>
      <c r="B368" s="15">
        <f t="shared" si="6"/>
        <v>67151</v>
      </c>
      <c r="C368" s="16">
        <v>43434</v>
      </c>
      <c r="D368" s="17">
        <v>6433.33</v>
      </c>
      <c r="E368" s="17">
        <v>1865.67</v>
      </c>
      <c r="F368" s="17">
        <v>4567.66</v>
      </c>
      <c r="G368" s="15" t="s">
        <v>218</v>
      </c>
      <c r="H368" s="18">
        <v>6</v>
      </c>
    </row>
    <row r="369" spans="1:8" x14ac:dyDescent="0.3">
      <c r="A369" s="15" t="s">
        <v>387</v>
      </c>
      <c r="B369" s="15">
        <f t="shared" si="6"/>
        <v>67152</v>
      </c>
      <c r="C369" s="16">
        <v>43434</v>
      </c>
      <c r="D369" s="17">
        <v>5495.83</v>
      </c>
      <c r="E369" s="17">
        <v>1373.96</v>
      </c>
      <c r="F369" s="17">
        <v>4121.87</v>
      </c>
      <c r="G369" s="15" t="s">
        <v>218</v>
      </c>
      <c r="H369" s="18">
        <v>4</v>
      </c>
    </row>
    <row r="370" spans="1:8" x14ac:dyDescent="0.3">
      <c r="A370" s="15" t="s">
        <v>388</v>
      </c>
      <c r="B370" s="15">
        <f t="shared" si="6"/>
        <v>67153</v>
      </c>
      <c r="C370" s="16">
        <v>43434</v>
      </c>
      <c r="D370" s="17">
        <v>6058.33</v>
      </c>
      <c r="E370" s="17">
        <v>1756.92</v>
      </c>
      <c r="F370" s="17">
        <v>4301.41</v>
      </c>
      <c r="G370" s="15" t="s">
        <v>218</v>
      </c>
      <c r="H370" s="18">
        <v>4</v>
      </c>
    </row>
    <row r="371" spans="1:8" x14ac:dyDescent="0.3">
      <c r="A371" s="15" t="s">
        <v>389</v>
      </c>
      <c r="B371" s="15">
        <f t="shared" si="6"/>
        <v>67154</v>
      </c>
      <c r="C371" s="16">
        <v>43434</v>
      </c>
      <c r="D371" s="17">
        <v>3808.33</v>
      </c>
      <c r="E371" s="17">
        <v>647.41999999999996</v>
      </c>
      <c r="F371" s="17">
        <v>3160.91</v>
      </c>
      <c r="G371" s="15" t="s">
        <v>218</v>
      </c>
      <c r="H371" s="18">
        <v>3</v>
      </c>
    </row>
    <row r="372" spans="1:8" x14ac:dyDescent="0.3">
      <c r="A372" s="15" t="s">
        <v>390</v>
      </c>
      <c r="B372" s="15">
        <f t="shared" si="6"/>
        <v>67155</v>
      </c>
      <c r="C372" s="16">
        <v>43434</v>
      </c>
      <c r="D372" s="17">
        <v>4933.33</v>
      </c>
      <c r="E372" s="17">
        <v>1134.67</v>
      </c>
      <c r="F372" s="17">
        <v>3798.66</v>
      </c>
      <c r="G372" s="15" t="s">
        <v>218</v>
      </c>
      <c r="H372" s="18">
        <v>6</v>
      </c>
    </row>
    <row r="373" spans="1:8" x14ac:dyDescent="0.3">
      <c r="A373" s="15" t="s">
        <v>391</v>
      </c>
      <c r="B373" s="15">
        <f t="shared" si="6"/>
        <v>67156</v>
      </c>
      <c r="C373" s="16">
        <v>43434</v>
      </c>
      <c r="D373" s="17">
        <v>5120.83</v>
      </c>
      <c r="E373" s="17">
        <v>1331.42</v>
      </c>
      <c r="F373" s="17">
        <v>3789.41</v>
      </c>
      <c r="G373" s="15" t="s">
        <v>218</v>
      </c>
      <c r="H373" s="18">
        <v>5</v>
      </c>
    </row>
    <row r="374" spans="1:8" x14ac:dyDescent="0.3">
      <c r="A374" s="15" t="s">
        <v>392</v>
      </c>
      <c r="B374" s="15">
        <f t="shared" si="6"/>
        <v>67157</v>
      </c>
      <c r="C374" s="16">
        <v>43434</v>
      </c>
      <c r="D374" s="17">
        <v>3995.83</v>
      </c>
      <c r="E374" s="17">
        <v>839.13</v>
      </c>
      <c r="F374" s="17">
        <v>3156.7</v>
      </c>
      <c r="G374" s="15" t="s">
        <v>218</v>
      </c>
      <c r="H374" s="18">
        <v>1</v>
      </c>
    </row>
    <row r="375" spans="1:8" x14ac:dyDescent="0.3">
      <c r="A375" s="15" t="s">
        <v>393</v>
      </c>
      <c r="B375" s="15">
        <f t="shared" si="6"/>
        <v>67158</v>
      </c>
      <c r="C375" s="16">
        <v>43434</v>
      </c>
      <c r="D375" s="17">
        <v>6995.83</v>
      </c>
      <c r="E375" s="17">
        <v>2238.67</v>
      </c>
      <c r="F375" s="17">
        <v>4757.16</v>
      </c>
      <c r="G375" s="15" t="s">
        <v>218</v>
      </c>
      <c r="H375" s="18">
        <v>3</v>
      </c>
    </row>
    <row r="376" spans="1:8" x14ac:dyDescent="0.3">
      <c r="A376" s="15" t="s">
        <v>394</v>
      </c>
      <c r="B376" s="15">
        <f t="shared" si="6"/>
        <v>67159</v>
      </c>
      <c r="C376" s="16">
        <v>43434</v>
      </c>
      <c r="D376" s="17">
        <v>4183.33</v>
      </c>
      <c r="E376" s="17">
        <v>1045.83</v>
      </c>
      <c r="F376" s="17">
        <v>3137.5</v>
      </c>
      <c r="G376" s="15" t="s">
        <v>218</v>
      </c>
      <c r="H376" s="18">
        <v>5</v>
      </c>
    </row>
    <row r="377" spans="1:8" x14ac:dyDescent="0.3">
      <c r="A377" s="15" t="s">
        <v>395</v>
      </c>
      <c r="B377" s="15">
        <f t="shared" si="6"/>
        <v>67160</v>
      </c>
      <c r="C377" s="16">
        <v>43434</v>
      </c>
      <c r="D377" s="17">
        <v>5870.83</v>
      </c>
      <c r="E377" s="17">
        <v>1643.83</v>
      </c>
      <c r="F377" s="17">
        <v>4227</v>
      </c>
      <c r="G377" s="15" t="s">
        <v>218</v>
      </c>
      <c r="H377" s="18">
        <v>1</v>
      </c>
    </row>
    <row r="378" spans="1:8" x14ac:dyDescent="0.3">
      <c r="A378" s="15" t="s">
        <v>396</v>
      </c>
      <c r="B378" s="15">
        <f t="shared" si="6"/>
        <v>67161</v>
      </c>
      <c r="C378" s="16">
        <v>43434</v>
      </c>
      <c r="D378" s="17">
        <v>5308.33</v>
      </c>
      <c r="E378" s="17">
        <v>1327.08</v>
      </c>
      <c r="F378" s="17">
        <v>3981.25</v>
      </c>
      <c r="G378" s="15" t="s">
        <v>218</v>
      </c>
      <c r="H378" s="18">
        <v>2</v>
      </c>
    </row>
    <row r="379" spans="1:8" x14ac:dyDescent="0.3">
      <c r="A379" s="15" t="s">
        <v>397</v>
      </c>
      <c r="B379" s="15">
        <f t="shared" si="6"/>
        <v>67162</v>
      </c>
      <c r="C379" s="16">
        <v>43434</v>
      </c>
      <c r="D379" s="17">
        <v>6620.83</v>
      </c>
      <c r="E379" s="17">
        <v>1986.25</v>
      </c>
      <c r="F379" s="17">
        <v>4634.58</v>
      </c>
      <c r="G379" s="15" t="s">
        <v>218</v>
      </c>
      <c r="H379" s="18">
        <v>3</v>
      </c>
    </row>
    <row r="380" spans="1:8" x14ac:dyDescent="0.3">
      <c r="A380" s="15" t="s">
        <v>398</v>
      </c>
      <c r="B380" s="15">
        <f t="shared" si="6"/>
        <v>67163</v>
      </c>
      <c r="C380" s="16">
        <v>43434</v>
      </c>
      <c r="D380" s="17">
        <v>4558.33</v>
      </c>
      <c r="E380" s="17">
        <v>1139.58</v>
      </c>
      <c r="F380" s="17">
        <v>3418.75</v>
      </c>
      <c r="G380" s="15" t="s">
        <v>218</v>
      </c>
      <c r="H380" s="18">
        <v>2</v>
      </c>
    </row>
    <row r="381" spans="1:8" x14ac:dyDescent="0.3">
      <c r="A381" s="15" t="s">
        <v>399</v>
      </c>
      <c r="B381" s="15">
        <f t="shared" si="6"/>
        <v>67164</v>
      </c>
      <c r="C381" s="16">
        <v>43434</v>
      </c>
      <c r="D381" s="17">
        <v>2683.33</v>
      </c>
      <c r="E381" s="17">
        <v>456.17</v>
      </c>
      <c r="F381" s="17">
        <v>2227.16</v>
      </c>
      <c r="G381" s="15" t="s">
        <v>218</v>
      </c>
      <c r="H381" s="18">
        <v>6</v>
      </c>
    </row>
    <row r="382" spans="1:8" x14ac:dyDescent="0.3">
      <c r="A382" s="15" t="s">
        <v>400</v>
      </c>
      <c r="B382" s="15">
        <f t="shared" si="6"/>
        <v>67165</v>
      </c>
      <c r="C382" s="16">
        <v>43434</v>
      </c>
      <c r="D382" s="17">
        <v>3620.83</v>
      </c>
      <c r="E382" s="17">
        <v>760.38</v>
      </c>
      <c r="F382" s="17">
        <v>2860.45</v>
      </c>
      <c r="G382" s="15" t="s">
        <v>218</v>
      </c>
      <c r="H382" s="18">
        <v>5</v>
      </c>
    </row>
    <row r="383" spans="1:8" x14ac:dyDescent="0.3">
      <c r="A383" s="15" t="s">
        <v>401</v>
      </c>
      <c r="B383" s="15">
        <f t="shared" si="6"/>
        <v>67166</v>
      </c>
      <c r="C383" s="16">
        <v>43434</v>
      </c>
      <c r="D383" s="17">
        <v>6058.33</v>
      </c>
      <c r="E383" s="17">
        <v>1817.5</v>
      </c>
      <c r="F383" s="17">
        <v>4240.83</v>
      </c>
      <c r="G383" s="15" t="s">
        <v>218</v>
      </c>
      <c r="H383" s="18">
        <v>2</v>
      </c>
    </row>
    <row r="384" spans="1:8" x14ac:dyDescent="0.3">
      <c r="A384" s="15" t="s">
        <v>402</v>
      </c>
      <c r="B384" s="15">
        <f t="shared" si="6"/>
        <v>67167</v>
      </c>
      <c r="C384" s="16">
        <v>43434</v>
      </c>
      <c r="D384" s="17">
        <v>5683.33</v>
      </c>
      <c r="E384" s="17">
        <v>1307.17</v>
      </c>
      <c r="F384" s="17">
        <v>4376.16</v>
      </c>
      <c r="G384" s="15" t="s">
        <v>218</v>
      </c>
      <c r="H384" s="18">
        <v>2</v>
      </c>
    </row>
    <row r="385" spans="1:8" x14ac:dyDescent="0.3">
      <c r="A385" s="15" t="s">
        <v>403</v>
      </c>
      <c r="B385" s="15">
        <f t="shared" si="6"/>
        <v>67168</v>
      </c>
      <c r="C385" s="16">
        <v>43434</v>
      </c>
      <c r="D385" s="17">
        <v>6433.33</v>
      </c>
      <c r="E385" s="17">
        <v>1737</v>
      </c>
      <c r="F385" s="17">
        <v>4696.33</v>
      </c>
      <c r="G385" s="15" t="s">
        <v>218</v>
      </c>
      <c r="H385" s="18">
        <v>1</v>
      </c>
    </row>
    <row r="386" spans="1:8" x14ac:dyDescent="0.3">
      <c r="A386" s="15" t="s">
        <v>404</v>
      </c>
      <c r="B386" s="15">
        <f t="shared" si="6"/>
        <v>67169</v>
      </c>
      <c r="C386" s="16">
        <v>43434</v>
      </c>
      <c r="D386" s="17">
        <v>5683.33</v>
      </c>
      <c r="E386" s="17">
        <v>1591.33</v>
      </c>
      <c r="F386" s="17">
        <v>4092</v>
      </c>
      <c r="G386" s="15" t="s">
        <v>218</v>
      </c>
      <c r="H386" s="18">
        <v>2</v>
      </c>
    </row>
    <row r="387" spans="1:8" x14ac:dyDescent="0.3">
      <c r="A387" s="15" t="s">
        <v>405</v>
      </c>
      <c r="B387" s="15">
        <f t="shared" si="6"/>
        <v>67170</v>
      </c>
      <c r="C387" s="16">
        <v>43434</v>
      </c>
      <c r="D387" s="17">
        <v>4933.33</v>
      </c>
      <c r="E387" s="17">
        <v>1233.33</v>
      </c>
      <c r="F387" s="17">
        <v>3700</v>
      </c>
      <c r="G387" s="15" t="s">
        <v>218</v>
      </c>
      <c r="H387" s="18">
        <v>3</v>
      </c>
    </row>
    <row r="388" spans="1:8" x14ac:dyDescent="0.3">
      <c r="A388" s="15" t="s">
        <v>406</v>
      </c>
      <c r="B388" s="15">
        <f t="shared" si="6"/>
        <v>67171</v>
      </c>
      <c r="C388" s="16">
        <v>43434</v>
      </c>
      <c r="D388" s="17">
        <v>3808.33</v>
      </c>
      <c r="E388" s="17">
        <v>914</v>
      </c>
      <c r="F388" s="17">
        <v>2894.33</v>
      </c>
      <c r="G388" s="15" t="s">
        <v>218</v>
      </c>
      <c r="H388" s="18">
        <v>5</v>
      </c>
    </row>
    <row r="389" spans="1:8" x14ac:dyDescent="0.3">
      <c r="A389" s="15" t="s">
        <v>407</v>
      </c>
      <c r="B389" s="15">
        <f t="shared" si="6"/>
        <v>67172</v>
      </c>
      <c r="C389" s="16">
        <v>43434</v>
      </c>
      <c r="D389" s="17">
        <v>3995.83</v>
      </c>
      <c r="E389" s="17">
        <v>759.21</v>
      </c>
      <c r="F389" s="17">
        <v>3236.62</v>
      </c>
      <c r="G389" s="15" t="s">
        <v>218</v>
      </c>
      <c r="H389" s="18">
        <v>4</v>
      </c>
    </row>
    <row r="390" spans="1:8" x14ac:dyDescent="0.3">
      <c r="A390" s="15" t="s">
        <v>408</v>
      </c>
      <c r="B390" s="15">
        <f t="shared" si="6"/>
        <v>67173</v>
      </c>
      <c r="C390" s="16">
        <v>43434</v>
      </c>
      <c r="D390" s="17">
        <v>3245.83</v>
      </c>
      <c r="E390" s="17">
        <v>584.25</v>
      </c>
      <c r="F390" s="17">
        <v>2661.58</v>
      </c>
      <c r="G390" s="15" t="s">
        <v>218</v>
      </c>
      <c r="H390" s="18">
        <v>6</v>
      </c>
    </row>
    <row r="391" spans="1:8" x14ac:dyDescent="0.3">
      <c r="A391" s="15" t="s">
        <v>409</v>
      </c>
      <c r="B391" s="15">
        <f t="shared" si="6"/>
        <v>67174</v>
      </c>
      <c r="C391" s="16">
        <v>43434</v>
      </c>
      <c r="D391" s="17">
        <v>6808.33</v>
      </c>
      <c r="E391" s="17">
        <v>1838.25</v>
      </c>
      <c r="F391" s="17">
        <v>4970.08</v>
      </c>
      <c r="G391" s="15" t="s">
        <v>218</v>
      </c>
      <c r="H391" s="18">
        <v>3</v>
      </c>
    </row>
    <row r="392" spans="1:8" x14ac:dyDescent="0.3">
      <c r="A392" s="15" t="s">
        <v>410</v>
      </c>
      <c r="B392" s="15">
        <f t="shared" si="6"/>
        <v>67175</v>
      </c>
      <c r="C392" s="16">
        <v>43434</v>
      </c>
      <c r="D392" s="17">
        <v>6433.33</v>
      </c>
      <c r="E392" s="17">
        <v>2058.67</v>
      </c>
      <c r="F392" s="17">
        <v>4374.66</v>
      </c>
      <c r="G392" s="15" t="s">
        <v>218</v>
      </c>
      <c r="H392" s="18">
        <v>4</v>
      </c>
    </row>
    <row r="393" spans="1:8" x14ac:dyDescent="0.3">
      <c r="A393" s="15" t="s">
        <v>411</v>
      </c>
      <c r="B393" s="15">
        <f t="shared" si="6"/>
        <v>67176</v>
      </c>
      <c r="C393" s="16">
        <v>43434</v>
      </c>
      <c r="D393" s="17">
        <v>3058.33</v>
      </c>
      <c r="E393" s="17">
        <v>764.58</v>
      </c>
      <c r="F393" s="17">
        <v>2293.75</v>
      </c>
      <c r="G393" s="15" t="s">
        <v>218</v>
      </c>
      <c r="H393" s="18">
        <v>6</v>
      </c>
    </row>
    <row r="394" spans="1:8" x14ac:dyDescent="0.3">
      <c r="A394" s="15" t="s">
        <v>412</v>
      </c>
      <c r="B394" s="15">
        <f t="shared" si="6"/>
        <v>67177</v>
      </c>
      <c r="C394" s="16">
        <v>43434</v>
      </c>
      <c r="D394" s="17">
        <v>5308.33</v>
      </c>
      <c r="E394" s="17">
        <v>1380.17</v>
      </c>
      <c r="F394" s="17">
        <v>3928.16</v>
      </c>
      <c r="G394" s="15" t="s">
        <v>218</v>
      </c>
      <c r="H394" s="18">
        <v>3</v>
      </c>
    </row>
    <row r="395" spans="1:8" x14ac:dyDescent="0.3">
      <c r="A395" s="15" t="s">
        <v>413</v>
      </c>
      <c r="B395" s="15">
        <f t="shared" si="6"/>
        <v>67178</v>
      </c>
      <c r="C395" s="16">
        <v>43434</v>
      </c>
      <c r="D395" s="17">
        <v>5308.33</v>
      </c>
      <c r="E395" s="17">
        <v>1433.25</v>
      </c>
      <c r="F395" s="17">
        <v>3875.08</v>
      </c>
      <c r="G395" s="15" t="s">
        <v>218</v>
      </c>
      <c r="H395" s="18">
        <v>3</v>
      </c>
    </row>
    <row r="396" spans="1:8" x14ac:dyDescent="0.3">
      <c r="A396" s="15" t="s">
        <v>217</v>
      </c>
      <c r="B396" s="15">
        <f t="shared" si="6"/>
        <v>67179</v>
      </c>
      <c r="C396" s="16">
        <v>43465</v>
      </c>
      <c r="D396" s="17">
        <v>5683.33</v>
      </c>
      <c r="E396" s="17">
        <v>1307.17</v>
      </c>
      <c r="F396" s="17">
        <v>4376.16</v>
      </c>
      <c r="G396" s="15" t="s">
        <v>218</v>
      </c>
      <c r="H396" s="18">
        <v>5</v>
      </c>
    </row>
    <row r="397" spans="1:8" x14ac:dyDescent="0.3">
      <c r="A397" s="15" t="s">
        <v>219</v>
      </c>
      <c r="B397" s="15">
        <f t="shared" si="6"/>
        <v>67180</v>
      </c>
      <c r="C397" s="16">
        <v>43465</v>
      </c>
      <c r="D397" s="17">
        <v>3808.33</v>
      </c>
      <c r="E397" s="17">
        <v>761.67</v>
      </c>
      <c r="F397" s="17">
        <v>3046.66</v>
      </c>
      <c r="G397" s="15" t="s">
        <v>218</v>
      </c>
      <c r="H397" s="18">
        <v>4</v>
      </c>
    </row>
    <row r="398" spans="1:8" x14ac:dyDescent="0.3">
      <c r="A398" s="15" t="s">
        <v>220</v>
      </c>
      <c r="B398" s="15">
        <f t="shared" si="6"/>
        <v>67181</v>
      </c>
      <c r="C398" s="16">
        <v>43465</v>
      </c>
      <c r="D398" s="17">
        <v>3245.83</v>
      </c>
      <c r="E398" s="17">
        <v>681.63</v>
      </c>
      <c r="F398" s="17">
        <v>2564.1999999999998</v>
      </c>
      <c r="G398" s="15" t="s">
        <v>218</v>
      </c>
      <c r="H398" s="18">
        <v>6</v>
      </c>
    </row>
    <row r="399" spans="1:8" x14ac:dyDescent="0.3">
      <c r="A399" s="15" t="s">
        <v>221</v>
      </c>
      <c r="B399" s="15">
        <f t="shared" si="6"/>
        <v>67182</v>
      </c>
      <c r="C399" s="16">
        <v>43465</v>
      </c>
      <c r="D399" s="17">
        <v>3620.83</v>
      </c>
      <c r="E399" s="17">
        <v>905.21</v>
      </c>
      <c r="F399" s="17">
        <v>2715.62</v>
      </c>
      <c r="G399" s="15" t="s">
        <v>218</v>
      </c>
      <c r="H399" s="18">
        <v>6</v>
      </c>
    </row>
    <row r="400" spans="1:8" x14ac:dyDescent="0.3">
      <c r="A400" s="15" t="s">
        <v>222</v>
      </c>
      <c r="B400" s="15">
        <f t="shared" si="6"/>
        <v>67183</v>
      </c>
      <c r="C400" s="16">
        <v>43465</v>
      </c>
      <c r="D400" s="17">
        <v>2870.83</v>
      </c>
      <c r="E400" s="17">
        <v>545.46</v>
      </c>
      <c r="F400" s="17">
        <v>2325.37</v>
      </c>
      <c r="G400" s="15" t="s">
        <v>218</v>
      </c>
      <c r="H400" s="18">
        <v>6</v>
      </c>
    </row>
    <row r="401" spans="1:8" x14ac:dyDescent="0.3">
      <c r="A401" s="15" t="s">
        <v>223</v>
      </c>
      <c r="B401" s="15">
        <f t="shared" si="6"/>
        <v>67184</v>
      </c>
      <c r="C401" s="16">
        <v>43465</v>
      </c>
      <c r="D401" s="17">
        <v>3058.33</v>
      </c>
      <c r="E401" s="17">
        <v>489.33</v>
      </c>
      <c r="F401" s="17">
        <v>2569</v>
      </c>
      <c r="G401" s="15" t="s">
        <v>218</v>
      </c>
      <c r="H401" s="18">
        <v>6</v>
      </c>
    </row>
    <row r="402" spans="1:8" x14ac:dyDescent="0.3">
      <c r="A402" s="15" t="s">
        <v>224</v>
      </c>
      <c r="B402" s="15">
        <f t="shared" si="6"/>
        <v>67185</v>
      </c>
      <c r="C402" s="16">
        <v>43465</v>
      </c>
      <c r="D402" s="17">
        <v>6995.83</v>
      </c>
      <c r="E402" s="17">
        <v>2238.67</v>
      </c>
      <c r="F402" s="17">
        <v>4757.16</v>
      </c>
      <c r="G402" s="15" t="s">
        <v>218</v>
      </c>
      <c r="H402" s="18">
        <v>3</v>
      </c>
    </row>
    <row r="403" spans="1:8" x14ac:dyDescent="0.3">
      <c r="A403" s="15" t="s">
        <v>225</v>
      </c>
      <c r="B403" s="15">
        <f t="shared" si="6"/>
        <v>67186</v>
      </c>
      <c r="C403" s="16">
        <v>43465</v>
      </c>
      <c r="D403" s="17">
        <v>4558.33</v>
      </c>
      <c r="E403" s="17">
        <v>1048.42</v>
      </c>
      <c r="F403" s="17">
        <v>3509.91</v>
      </c>
      <c r="G403" s="15" t="s">
        <v>218</v>
      </c>
      <c r="H403" s="18">
        <v>5</v>
      </c>
    </row>
    <row r="404" spans="1:8" x14ac:dyDescent="0.3">
      <c r="A404" s="15" t="s">
        <v>226</v>
      </c>
      <c r="B404" s="15">
        <f t="shared" si="6"/>
        <v>67187</v>
      </c>
      <c r="C404" s="16">
        <v>43465</v>
      </c>
      <c r="D404" s="17">
        <v>4933.33</v>
      </c>
      <c r="E404" s="17">
        <v>1184</v>
      </c>
      <c r="F404" s="17">
        <v>3749.33</v>
      </c>
      <c r="G404" s="15" t="s">
        <v>218</v>
      </c>
      <c r="H404" s="18">
        <v>6</v>
      </c>
    </row>
    <row r="405" spans="1:8" x14ac:dyDescent="0.3">
      <c r="A405" s="15" t="s">
        <v>227</v>
      </c>
      <c r="B405" s="15">
        <f t="shared" si="6"/>
        <v>67188</v>
      </c>
      <c r="C405" s="16">
        <v>43465</v>
      </c>
      <c r="D405" s="17">
        <v>7183.33</v>
      </c>
      <c r="E405" s="17">
        <v>2011.33</v>
      </c>
      <c r="F405" s="17">
        <v>5172</v>
      </c>
      <c r="G405" s="15" t="s">
        <v>218</v>
      </c>
      <c r="H405" s="18">
        <v>5</v>
      </c>
    </row>
    <row r="406" spans="1:8" x14ac:dyDescent="0.3">
      <c r="A406" s="15" t="s">
        <v>228</v>
      </c>
      <c r="B406" s="15">
        <f t="shared" si="6"/>
        <v>67189</v>
      </c>
      <c r="C406" s="16">
        <v>43465</v>
      </c>
      <c r="D406" s="17">
        <v>4183.33</v>
      </c>
      <c r="E406" s="17">
        <v>1171.33</v>
      </c>
      <c r="F406" s="17">
        <v>3012</v>
      </c>
      <c r="G406" s="15" t="s">
        <v>218</v>
      </c>
      <c r="H406" s="18">
        <v>4</v>
      </c>
    </row>
    <row r="407" spans="1:8" x14ac:dyDescent="0.3">
      <c r="A407" s="15" t="s">
        <v>229</v>
      </c>
      <c r="B407" s="15">
        <f t="shared" si="6"/>
        <v>67190</v>
      </c>
      <c r="C407" s="16">
        <v>43465</v>
      </c>
      <c r="D407" s="17">
        <v>7370.83</v>
      </c>
      <c r="E407" s="17">
        <v>1990.13</v>
      </c>
      <c r="F407" s="17">
        <v>5380.7</v>
      </c>
      <c r="G407" s="15" t="s">
        <v>218</v>
      </c>
      <c r="H407" s="18">
        <v>4</v>
      </c>
    </row>
    <row r="408" spans="1:8" x14ac:dyDescent="0.3">
      <c r="A408" s="15" t="s">
        <v>230</v>
      </c>
      <c r="B408" s="15">
        <f t="shared" si="6"/>
        <v>67191</v>
      </c>
      <c r="C408" s="16">
        <v>43465</v>
      </c>
      <c r="D408" s="17">
        <v>7183.33</v>
      </c>
      <c r="E408" s="17">
        <v>2298.67</v>
      </c>
      <c r="F408" s="17">
        <v>4884.66</v>
      </c>
      <c r="G408" s="15" t="s">
        <v>218</v>
      </c>
      <c r="H408" s="18">
        <v>6</v>
      </c>
    </row>
    <row r="409" spans="1:8" x14ac:dyDescent="0.3">
      <c r="A409" s="15" t="s">
        <v>231</v>
      </c>
      <c r="B409" s="15">
        <f t="shared" si="6"/>
        <v>67192</v>
      </c>
      <c r="C409" s="16">
        <v>43465</v>
      </c>
      <c r="D409" s="17">
        <v>6620.83</v>
      </c>
      <c r="E409" s="17">
        <v>2118.67</v>
      </c>
      <c r="F409" s="17">
        <v>4502.16</v>
      </c>
      <c r="G409" s="15" t="s">
        <v>218</v>
      </c>
      <c r="H409" s="18">
        <v>4</v>
      </c>
    </row>
    <row r="410" spans="1:8" x14ac:dyDescent="0.3">
      <c r="A410" s="15" t="s">
        <v>232</v>
      </c>
      <c r="B410" s="15">
        <f t="shared" si="6"/>
        <v>67193</v>
      </c>
      <c r="C410" s="16">
        <v>43465</v>
      </c>
      <c r="D410" s="17">
        <v>4370.83</v>
      </c>
      <c r="E410" s="17">
        <v>1267.54</v>
      </c>
      <c r="F410" s="17">
        <v>3103.29</v>
      </c>
      <c r="G410" s="15" t="s">
        <v>218</v>
      </c>
      <c r="H410" s="18">
        <v>4</v>
      </c>
    </row>
    <row r="411" spans="1:8" x14ac:dyDescent="0.3">
      <c r="A411" s="15" t="s">
        <v>233</v>
      </c>
      <c r="B411" s="15">
        <f t="shared" ref="B411:B474" si="7">B410+1</f>
        <v>67194</v>
      </c>
      <c r="C411" s="16">
        <v>43465</v>
      </c>
      <c r="D411" s="17">
        <v>2495.83</v>
      </c>
      <c r="E411" s="17">
        <v>399.33</v>
      </c>
      <c r="F411" s="17">
        <v>2096.5</v>
      </c>
      <c r="G411" s="15" t="s">
        <v>218</v>
      </c>
      <c r="H411" s="18">
        <v>6</v>
      </c>
    </row>
    <row r="412" spans="1:8" x14ac:dyDescent="0.3">
      <c r="A412" s="15" t="s">
        <v>234</v>
      </c>
      <c r="B412" s="15">
        <f t="shared" si="7"/>
        <v>67195</v>
      </c>
      <c r="C412" s="16">
        <v>43465</v>
      </c>
      <c r="D412" s="17">
        <v>3620.83</v>
      </c>
      <c r="E412" s="17">
        <v>724.17</v>
      </c>
      <c r="F412" s="17">
        <v>2896.66</v>
      </c>
      <c r="G412" s="15" t="s">
        <v>218</v>
      </c>
      <c r="H412" s="18">
        <v>1</v>
      </c>
    </row>
    <row r="413" spans="1:8" x14ac:dyDescent="0.3">
      <c r="A413" s="15" t="s">
        <v>235</v>
      </c>
      <c r="B413" s="15">
        <f t="shared" si="7"/>
        <v>67196</v>
      </c>
      <c r="C413" s="16">
        <v>43465</v>
      </c>
      <c r="D413" s="17">
        <v>6058.33</v>
      </c>
      <c r="E413" s="17">
        <v>1635.75</v>
      </c>
      <c r="F413" s="17">
        <v>4422.58</v>
      </c>
      <c r="G413" s="15" t="s">
        <v>218</v>
      </c>
      <c r="H413" s="18">
        <v>5</v>
      </c>
    </row>
    <row r="414" spans="1:8" x14ac:dyDescent="0.3">
      <c r="A414" s="15" t="s">
        <v>236</v>
      </c>
      <c r="B414" s="15">
        <f t="shared" si="7"/>
        <v>67197</v>
      </c>
      <c r="C414" s="16">
        <v>43465</v>
      </c>
      <c r="D414" s="17">
        <v>3245.83</v>
      </c>
      <c r="E414" s="17">
        <v>714.08</v>
      </c>
      <c r="F414" s="17">
        <v>2531.75</v>
      </c>
      <c r="G414" s="15" t="s">
        <v>218</v>
      </c>
      <c r="H414" s="18">
        <v>6</v>
      </c>
    </row>
    <row r="415" spans="1:8" x14ac:dyDescent="0.3">
      <c r="A415" s="15" t="s">
        <v>237</v>
      </c>
      <c r="B415" s="15">
        <f t="shared" si="7"/>
        <v>67198</v>
      </c>
      <c r="C415" s="16">
        <v>43465</v>
      </c>
      <c r="D415" s="17">
        <v>7370.83</v>
      </c>
      <c r="E415" s="17">
        <v>2358.67</v>
      </c>
      <c r="F415" s="17">
        <v>5012.16</v>
      </c>
      <c r="G415" s="15" t="s">
        <v>218</v>
      </c>
      <c r="H415" s="18">
        <v>3</v>
      </c>
    </row>
    <row r="416" spans="1:8" x14ac:dyDescent="0.3">
      <c r="A416" s="15" t="s">
        <v>238</v>
      </c>
      <c r="B416" s="15">
        <f t="shared" si="7"/>
        <v>67199</v>
      </c>
      <c r="C416" s="16">
        <v>43465</v>
      </c>
      <c r="D416" s="17">
        <v>5683.33</v>
      </c>
      <c r="E416" s="17">
        <v>1420.83</v>
      </c>
      <c r="F416" s="17">
        <v>4262.5</v>
      </c>
      <c r="G416" s="15" t="s">
        <v>218</v>
      </c>
      <c r="H416" s="18">
        <v>3</v>
      </c>
    </row>
    <row r="417" spans="1:8" x14ac:dyDescent="0.3">
      <c r="A417" s="15" t="s">
        <v>239</v>
      </c>
      <c r="B417" s="15">
        <f t="shared" si="7"/>
        <v>67200</v>
      </c>
      <c r="C417" s="16">
        <v>43465</v>
      </c>
      <c r="D417" s="17">
        <v>6245.83</v>
      </c>
      <c r="E417" s="17">
        <v>1748.83</v>
      </c>
      <c r="F417" s="17">
        <v>4497</v>
      </c>
      <c r="G417" s="15" t="s">
        <v>218</v>
      </c>
      <c r="H417" s="18">
        <v>5</v>
      </c>
    </row>
    <row r="418" spans="1:8" x14ac:dyDescent="0.3">
      <c r="A418" s="15" t="s">
        <v>240</v>
      </c>
      <c r="B418" s="15">
        <f t="shared" si="7"/>
        <v>67201</v>
      </c>
      <c r="C418" s="16">
        <v>43465</v>
      </c>
      <c r="D418" s="17">
        <v>3433.33</v>
      </c>
      <c r="E418" s="17">
        <v>858.33</v>
      </c>
      <c r="F418" s="17">
        <v>2575</v>
      </c>
      <c r="G418" s="15" t="s">
        <v>218</v>
      </c>
      <c r="H418" s="18">
        <v>1</v>
      </c>
    </row>
    <row r="419" spans="1:8" x14ac:dyDescent="0.3">
      <c r="A419" s="15" t="s">
        <v>241</v>
      </c>
      <c r="B419" s="15">
        <f t="shared" si="7"/>
        <v>67202</v>
      </c>
      <c r="C419" s="16">
        <v>43465</v>
      </c>
      <c r="D419" s="17">
        <v>5120.83</v>
      </c>
      <c r="E419" s="17">
        <v>1177.79</v>
      </c>
      <c r="F419" s="17">
        <v>3943.04</v>
      </c>
      <c r="G419" s="15" t="s">
        <v>218</v>
      </c>
      <c r="H419" s="18">
        <v>4</v>
      </c>
    </row>
    <row r="420" spans="1:8" x14ac:dyDescent="0.3">
      <c r="A420" s="15" t="s">
        <v>242</v>
      </c>
      <c r="B420" s="15">
        <f t="shared" si="7"/>
        <v>67203</v>
      </c>
      <c r="C420" s="16">
        <v>43465</v>
      </c>
      <c r="D420" s="17">
        <v>5120.83</v>
      </c>
      <c r="E420" s="17">
        <v>1382.63</v>
      </c>
      <c r="F420" s="17">
        <v>3738.2</v>
      </c>
      <c r="G420" s="15" t="s">
        <v>218</v>
      </c>
      <c r="H420" s="18">
        <v>6</v>
      </c>
    </row>
    <row r="421" spans="1:8" x14ac:dyDescent="0.3">
      <c r="A421" s="15" t="s">
        <v>243</v>
      </c>
      <c r="B421" s="15">
        <f t="shared" si="7"/>
        <v>67204</v>
      </c>
      <c r="C421" s="16">
        <v>43465</v>
      </c>
      <c r="D421" s="17">
        <v>4558.33</v>
      </c>
      <c r="E421" s="17">
        <v>1139.58</v>
      </c>
      <c r="F421" s="17">
        <v>3418.75</v>
      </c>
      <c r="G421" s="15" t="s">
        <v>218</v>
      </c>
      <c r="H421" s="18">
        <v>6</v>
      </c>
    </row>
    <row r="422" spans="1:8" x14ac:dyDescent="0.3">
      <c r="A422" s="15" t="s">
        <v>244</v>
      </c>
      <c r="B422" s="15">
        <f t="shared" si="7"/>
        <v>67205</v>
      </c>
      <c r="C422" s="16">
        <v>43465</v>
      </c>
      <c r="D422" s="17">
        <v>5870.83</v>
      </c>
      <c r="E422" s="17">
        <v>1467.71</v>
      </c>
      <c r="F422" s="17">
        <v>4403.12</v>
      </c>
      <c r="G422" s="15" t="s">
        <v>218</v>
      </c>
      <c r="H422" s="18">
        <v>5</v>
      </c>
    </row>
    <row r="423" spans="1:8" x14ac:dyDescent="0.3">
      <c r="A423" s="15" t="s">
        <v>245</v>
      </c>
      <c r="B423" s="15">
        <f t="shared" si="7"/>
        <v>67206</v>
      </c>
      <c r="C423" s="16">
        <v>43465</v>
      </c>
      <c r="D423" s="17">
        <v>6995.83</v>
      </c>
      <c r="E423" s="17">
        <v>2238.67</v>
      </c>
      <c r="F423" s="17">
        <v>4757.16</v>
      </c>
      <c r="G423" s="15" t="s">
        <v>218</v>
      </c>
      <c r="H423" s="18">
        <v>5</v>
      </c>
    </row>
    <row r="424" spans="1:8" x14ac:dyDescent="0.3">
      <c r="A424" s="15" t="s">
        <v>246</v>
      </c>
      <c r="B424" s="15">
        <f t="shared" si="7"/>
        <v>67207</v>
      </c>
      <c r="C424" s="16">
        <v>43465</v>
      </c>
      <c r="D424" s="17">
        <v>3058.33</v>
      </c>
      <c r="E424" s="17">
        <v>642.25</v>
      </c>
      <c r="F424" s="17">
        <v>2416.08</v>
      </c>
      <c r="G424" s="15" t="s">
        <v>218</v>
      </c>
      <c r="H424" s="18">
        <v>6</v>
      </c>
    </row>
    <row r="425" spans="1:8" x14ac:dyDescent="0.3">
      <c r="A425" s="15" t="s">
        <v>247</v>
      </c>
      <c r="B425" s="15">
        <f t="shared" si="7"/>
        <v>67208</v>
      </c>
      <c r="C425" s="16">
        <v>43465</v>
      </c>
      <c r="D425" s="17">
        <v>2495.83</v>
      </c>
      <c r="E425" s="17">
        <v>349.42</v>
      </c>
      <c r="F425" s="17">
        <v>2146.41</v>
      </c>
      <c r="G425" s="15" t="s">
        <v>218</v>
      </c>
      <c r="H425" s="18">
        <v>6</v>
      </c>
    </row>
    <row r="426" spans="1:8" x14ac:dyDescent="0.3">
      <c r="A426" s="15" t="s">
        <v>248</v>
      </c>
      <c r="B426" s="15">
        <f t="shared" si="7"/>
        <v>67209</v>
      </c>
      <c r="C426" s="16">
        <v>43465</v>
      </c>
      <c r="D426" s="17">
        <v>4370.83</v>
      </c>
      <c r="E426" s="17">
        <v>1049</v>
      </c>
      <c r="F426" s="17">
        <v>3321.83</v>
      </c>
      <c r="G426" s="15" t="s">
        <v>218</v>
      </c>
      <c r="H426" s="18">
        <v>5</v>
      </c>
    </row>
    <row r="427" spans="1:8" x14ac:dyDescent="0.3">
      <c r="A427" s="15" t="s">
        <v>249</v>
      </c>
      <c r="B427" s="15">
        <f t="shared" si="7"/>
        <v>67210</v>
      </c>
      <c r="C427" s="16">
        <v>43465</v>
      </c>
      <c r="D427" s="17">
        <v>6620.83</v>
      </c>
      <c r="E427" s="17">
        <v>2118.67</v>
      </c>
      <c r="F427" s="17">
        <v>4502.16</v>
      </c>
      <c r="G427" s="15" t="s">
        <v>218</v>
      </c>
      <c r="H427" s="18">
        <v>3</v>
      </c>
    </row>
    <row r="428" spans="1:8" x14ac:dyDescent="0.3">
      <c r="A428" s="15" t="s">
        <v>250</v>
      </c>
      <c r="B428" s="15">
        <f t="shared" si="7"/>
        <v>67211</v>
      </c>
      <c r="C428" s="16">
        <v>43465</v>
      </c>
      <c r="D428" s="17">
        <v>4933.33</v>
      </c>
      <c r="E428" s="17">
        <v>1184</v>
      </c>
      <c r="F428" s="17">
        <v>3749.33</v>
      </c>
      <c r="G428" s="15" t="s">
        <v>218</v>
      </c>
      <c r="H428" s="18">
        <v>4</v>
      </c>
    </row>
    <row r="429" spans="1:8" x14ac:dyDescent="0.3">
      <c r="A429" s="15" t="s">
        <v>251</v>
      </c>
      <c r="B429" s="15">
        <f t="shared" si="7"/>
        <v>67212</v>
      </c>
      <c r="C429" s="16">
        <v>43465</v>
      </c>
      <c r="D429" s="17">
        <v>2495.83</v>
      </c>
      <c r="E429" s="17">
        <v>224.63</v>
      </c>
      <c r="F429" s="17">
        <v>2271.1999999999998</v>
      </c>
      <c r="G429" s="15" t="s">
        <v>218</v>
      </c>
      <c r="H429" s="18">
        <v>6</v>
      </c>
    </row>
    <row r="430" spans="1:8" x14ac:dyDescent="0.3">
      <c r="A430" s="15" t="s">
        <v>252</v>
      </c>
      <c r="B430" s="15">
        <f t="shared" si="7"/>
        <v>67213</v>
      </c>
      <c r="C430" s="16">
        <v>43465</v>
      </c>
      <c r="D430" s="17">
        <v>5120.83</v>
      </c>
      <c r="E430" s="17">
        <v>1382.63</v>
      </c>
      <c r="F430" s="17">
        <v>3738.2</v>
      </c>
      <c r="G430" s="15" t="s">
        <v>218</v>
      </c>
      <c r="H430" s="18">
        <v>2</v>
      </c>
    </row>
    <row r="431" spans="1:8" x14ac:dyDescent="0.3">
      <c r="A431" s="15" t="s">
        <v>253</v>
      </c>
      <c r="B431" s="15">
        <f t="shared" si="7"/>
        <v>67214</v>
      </c>
      <c r="C431" s="16">
        <v>43465</v>
      </c>
      <c r="D431" s="17">
        <v>4370.83</v>
      </c>
      <c r="E431" s="17">
        <v>1005.29</v>
      </c>
      <c r="F431" s="17">
        <v>3365.54</v>
      </c>
      <c r="G431" s="15" t="s">
        <v>218</v>
      </c>
      <c r="H431" s="18">
        <v>4</v>
      </c>
    </row>
    <row r="432" spans="1:8" x14ac:dyDescent="0.3">
      <c r="A432" s="15" t="s">
        <v>254</v>
      </c>
      <c r="B432" s="15">
        <f t="shared" si="7"/>
        <v>67215</v>
      </c>
      <c r="C432" s="16">
        <v>43465</v>
      </c>
      <c r="D432" s="17">
        <v>3433.33</v>
      </c>
      <c r="E432" s="17">
        <v>858.33</v>
      </c>
      <c r="F432" s="17">
        <v>2575</v>
      </c>
      <c r="G432" s="15" t="s">
        <v>218</v>
      </c>
      <c r="H432" s="18">
        <v>2</v>
      </c>
    </row>
    <row r="433" spans="1:8" x14ac:dyDescent="0.3">
      <c r="A433" s="15" t="s">
        <v>255</v>
      </c>
      <c r="B433" s="15">
        <f t="shared" si="7"/>
        <v>67216</v>
      </c>
      <c r="C433" s="16">
        <v>43465</v>
      </c>
      <c r="D433" s="17">
        <v>6245.83</v>
      </c>
      <c r="E433" s="17">
        <v>1936.21</v>
      </c>
      <c r="F433" s="17">
        <v>4309.62</v>
      </c>
      <c r="G433" s="15" t="s">
        <v>218</v>
      </c>
      <c r="H433" s="18">
        <v>5</v>
      </c>
    </row>
    <row r="434" spans="1:8" x14ac:dyDescent="0.3">
      <c r="A434" s="15" t="s">
        <v>256</v>
      </c>
      <c r="B434" s="15">
        <f t="shared" si="7"/>
        <v>67217</v>
      </c>
      <c r="C434" s="16">
        <v>43465</v>
      </c>
      <c r="D434" s="17">
        <v>4558.33</v>
      </c>
      <c r="E434" s="17">
        <v>1048.42</v>
      </c>
      <c r="F434" s="17">
        <v>3509.91</v>
      </c>
      <c r="G434" s="15" t="s">
        <v>218</v>
      </c>
      <c r="H434" s="18">
        <v>6</v>
      </c>
    </row>
    <row r="435" spans="1:8" x14ac:dyDescent="0.3">
      <c r="A435" s="15" t="s">
        <v>257</v>
      </c>
      <c r="B435" s="15">
        <f t="shared" si="7"/>
        <v>67218</v>
      </c>
      <c r="C435" s="16">
        <v>43465</v>
      </c>
      <c r="D435" s="17">
        <v>3058.33</v>
      </c>
      <c r="E435" s="17">
        <v>550.5</v>
      </c>
      <c r="F435" s="17">
        <v>2507.83</v>
      </c>
      <c r="G435" s="15" t="s">
        <v>218</v>
      </c>
      <c r="H435" s="18">
        <v>6</v>
      </c>
    </row>
    <row r="436" spans="1:8" x14ac:dyDescent="0.3">
      <c r="A436" s="15" t="s">
        <v>258</v>
      </c>
      <c r="B436" s="15">
        <f t="shared" si="7"/>
        <v>67219</v>
      </c>
      <c r="C436" s="16">
        <v>43465</v>
      </c>
      <c r="D436" s="17">
        <v>4370.83</v>
      </c>
      <c r="E436" s="17">
        <v>1267.54</v>
      </c>
      <c r="F436" s="17">
        <v>3103.29</v>
      </c>
      <c r="G436" s="15" t="s">
        <v>218</v>
      </c>
      <c r="H436" s="18">
        <v>4</v>
      </c>
    </row>
    <row r="437" spans="1:8" x14ac:dyDescent="0.3">
      <c r="A437" s="15" t="s">
        <v>259</v>
      </c>
      <c r="B437" s="15">
        <f t="shared" si="7"/>
        <v>67220</v>
      </c>
      <c r="C437" s="16">
        <v>43465</v>
      </c>
      <c r="D437" s="17">
        <v>4183.33</v>
      </c>
      <c r="E437" s="17">
        <v>1213.17</v>
      </c>
      <c r="F437" s="17">
        <v>2970.16</v>
      </c>
      <c r="G437" s="15" t="s">
        <v>218</v>
      </c>
      <c r="H437" s="18">
        <v>3</v>
      </c>
    </row>
    <row r="438" spans="1:8" x14ac:dyDescent="0.3">
      <c r="A438" s="15" t="s">
        <v>260</v>
      </c>
      <c r="B438" s="15">
        <f t="shared" si="7"/>
        <v>67221</v>
      </c>
      <c r="C438" s="16">
        <v>43465</v>
      </c>
      <c r="D438" s="17">
        <v>3620.83</v>
      </c>
      <c r="E438" s="17">
        <v>687.96</v>
      </c>
      <c r="F438" s="17">
        <v>2932.87</v>
      </c>
      <c r="G438" s="15" t="s">
        <v>218</v>
      </c>
      <c r="H438" s="18">
        <v>3</v>
      </c>
    </row>
    <row r="439" spans="1:8" x14ac:dyDescent="0.3">
      <c r="A439" s="15" t="s">
        <v>416</v>
      </c>
      <c r="B439" s="15">
        <f t="shared" si="7"/>
        <v>67222</v>
      </c>
      <c r="C439" s="16">
        <v>43465</v>
      </c>
      <c r="D439" s="17">
        <v>2308.33</v>
      </c>
      <c r="E439" s="17">
        <v>277</v>
      </c>
      <c r="F439" s="17">
        <v>2031.33</v>
      </c>
      <c r="G439" s="15" t="s">
        <v>218</v>
      </c>
      <c r="H439" s="18">
        <v>6</v>
      </c>
    </row>
    <row r="440" spans="1:8" x14ac:dyDescent="0.3">
      <c r="A440" s="15" t="s">
        <v>261</v>
      </c>
      <c r="B440" s="15">
        <f t="shared" si="7"/>
        <v>67223</v>
      </c>
      <c r="C440" s="16">
        <v>43465</v>
      </c>
      <c r="D440" s="17">
        <v>6808.33</v>
      </c>
      <c r="E440" s="17">
        <v>1906.33</v>
      </c>
      <c r="F440" s="17">
        <v>4902</v>
      </c>
      <c r="G440" s="15" t="s">
        <v>218</v>
      </c>
      <c r="H440" s="18">
        <v>5</v>
      </c>
    </row>
    <row r="441" spans="1:8" x14ac:dyDescent="0.3">
      <c r="A441" s="15" t="s">
        <v>262</v>
      </c>
      <c r="B441" s="15">
        <f t="shared" si="7"/>
        <v>67224</v>
      </c>
      <c r="C441" s="16">
        <v>43465</v>
      </c>
      <c r="D441" s="17">
        <v>6808.33</v>
      </c>
      <c r="E441" s="17">
        <v>2178.67</v>
      </c>
      <c r="F441" s="17">
        <v>4629.66</v>
      </c>
      <c r="G441" s="15" t="s">
        <v>218</v>
      </c>
      <c r="H441" s="18">
        <v>6</v>
      </c>
    </row>
    <row r="442" spans="1:8" x14ac:dyDescent="0.3">
      <c r="A442" s="15" t="s">
        <v>263</v>
      </c>
      <c r="B442" s="15">
        <f t="shared" si="7"/>
        <v>67225</v>
      </c>
      <c r="C442" s="16">
        <v>43465</v>
      </c>
      <c r="D442" s="17">
        <v>2870.83</v>
      </c>
      <c r="E442" s="17">
        <v>516.75</v>
      </c>
      <c r="F442" s="17">
        <v>2354.08</v>
      </c>
      <c r="G442" s="15" t="s">
        <v>218</v>
      </c>
      <c r="H442" s="18">
        <v>6</v>
      </c>
    </row>
    <row r="443" spans="1:8" x14ac:dyDescent="0.3">
      <c r="A443" s="15" t="s">
        <v>264</v>
      </c>
      <c r="B443" s="15">
        <f t="shared" si="7"/>
        <v>67226</v>
      </c>
      <c r="C443" s="16">
        <v>43465</v>
      </c>
      <c r="D443" s="17">
        <v>4370.83</v>
      </c>
      <c r="E443" s="17">
        <v>1136.42</v>
      </c>
      <c r="F443" s="17">
        <v>3234.41</v>
      </c>
      <c r="G443" s="15" t="s">
        <v>218</v>
      </c>
      <c r="H443" s="18">
        <v>2</v>
      </c>
    </row>
    <row r="444" spans="1:8" x14ac:dyDescent="0.3">
      <c r="A444" s="15" t="s">
        <v>417</v>
      </c>
      <c r="B444" s="15">
        <f t="shared" si="7"/>
        <v>67227</v>
      </c>
      <c r="C444" s="16">
        <v>43465</v>
      </c>
      <c r="D444" s="17">
        <v>2308.33</v>
      </c>
      <c r="E444" s="17">
        <v>253.92</v>
      </c>
      <c r="F444" s="17">
        <v>2054.41</v>
      </c>
      <c r="G444" s="15" t="s">
        <v>218</v>
      </c>
      <c r="H444" s="18">
        <v>6</v>
      </c>
    </row>
    <row r="445" spans="1:8" x14ac:dyDescent="0.3">
      <c r="A445" s="15" t="s">
        <v>414</v>
      </c>
      <c r="B445" s="15">
        <f t="shared" si="7"/>
        <v>67228</v>
      </c>
      <c r="C445" s="16">
        <v>43465</v>
      </c>
      <c r="D445" s="17">
        <v>2308.33</v>
      </c>
      <c r="E445" s="17">
        <v>207.75</v>
      </c>
      <c r="F445" s="17">
        <v>2100.58</v>
      </c>
      <c r="G445" s="15" t="s">
        <v>218</v>
      </c>
      <c r="H445" s="18">
        <v>6</v>
      </c>
    </row>
    <row r="446" spans="1:8" x14ac:dyDescent="0.3">
      <c r="A446" s="15" t="s">
        <v>265</v>
      </c>
      <c r="B446" s="15">
        <f t="shared" si="7"/>
        <v>67229</v>
      </c>
      <c r="C446" s="16">
        <v>43465</v>
      </c>
      <c r="D446" s="17">
        <v>7370.83</v>
      </c>
      <c r="E446" s="17">
        <v>2211.25</v>
      </c>
      <c r="F446" s="17">
        <v>5159.58</v>
      </c>
      <c r="G446" s="15" t="s">
        <v>218</v>
      </c>
      <c r="H446" s="18">
        <v>6</v>
      </c>
    </row>
    <row r="447" spans="1:8" x14ac:dyDescent="0.3">
      <c r="A447" s="15" t="s">
        <v>266</v>
      </c>
      <c r="B447" s="15">
        <f t="shared" si="7"/>
        <v>67230</v>
      </c>
      <c r="C447" s="16">
        <v>43465</v>
      </c>
      <c r="D447" s="17">
        <v>12018.75</v>
      </c>
      <c r="E447" s="17">
        <v>4326.75</v>
      </c>
      <c r="F447" s="17">
        <v>7692</v>
      </c>
      <c r="G447" s="15" t="s">
        <v>218</v>
      </c>
      <c r="H447" s="18">
        <v>1</v>
      </c>
    </row>
    <row r="448" spans="1:8" x14ac:dyDescent="0.3">
      <c r="A448" s="15" t="s">
        <v>267</v>
      </c>
      <c r="B448" s="15">
        <f t="shared" si="7"/>
        <v>67231</v>
      </c>
      <c r="C448" s="16">
        <v>43465</v>
      </c>
      <c r="D448" s="17">
        <v>5870.83</v>
      </c>
      <c r="E448" s="17">
        <v>1585.13</v>
      </c>
      <c r="F448" s="17">
        <v>4285.7</v>
      </c>
      <c r="G448" s="15" t="s">
        <v>218</v>
      </c>
      <c r="H448" s="18">
        <v>3</v>
      </c>
    </row>
    <row r="449" spans="1:8" x14ac:dyDescent="0.3">
      <c r="A449" s="15" t="s">
        <v>268</v>
      </c>
      <c r="B449" s="15">
        <f t="shared" si="7"/>
        <v>67232</v>
      </c>
      <c r="C449" s="16">
        <v>43465</v>
      </c>
      <c r="D449" s="17">
        <v>6995.83</v>
      </c>
      <c r="E449" s="17">
        <v>1888.88</v>
      </c>
      <c r="F449" s="17">
        <v>5106.95</v>
      </c>
      <c r="G449" s="15" t="s">
        <v>218</v>
      </c>
      <c r="H449" s="18">
        <v>3</v>
      </c>
    </row>
    <row r="450" spans="1:8" x14ac:dyDescent="0.3">
      <c r="A450" s="15" t="s">
        <v>269</v>
      </c>
      <c r="B450" s="15">
        <f t="shared" si="7"/>
        <v>67233</v>
      </c>
      <c r="C450" s="16">
        <v>43465</v>
      </c>
      <c r="D450" s="17">
        <v>6995.83</v>
      </c>
      <c r="E450" s="17">
        <v>2168.71</v>
      </c>
      <c r="F450" s="17">
        <v>4827.12</v>
      </c>
      <c r="G450" s="15" t="s">
        <v>218</v>
      </c>
      <c r="H450" s="18">
        <v>4</v>
      </c>
    </row>
    <row r="451" spans="1:8" x14ac:dyDescent="0.3">
      <c r="A451" s="15" t="s">
        <v>270</v>
      </c>
      <c r="B451" s="15">
        <f t="shared" si="7"/>
        <v>67234</v>
      </c>
      <c r="C451" s="16">
        <v>43465</v>
      </c>
      <c r="D451" s="17">
        <v>3808.33</v>
      </c>
      <c r="E451" s="17">
        <v>952.08</v>
      </c>
      <c r="F451" s="17">
        <v>2856.25</v>
      </c>
      <c r="G451" s="15" t="s">
        <v>218</v>
      </c>
      <c r="H451" s="18">
        <v>2</v>
      </c>
    </row>
    <row r="452" spans="1:8" x14ac:dyDescent="0.3">
      <c r="A452" s="15" t="s">
        <v>271</v>
      </c>
      <c r="B452" s="15">
        <f t="shared" si="7"/>
        <v>67235</v>
      </c>
      <c r="C452" s="16">
        <v>43465</v>
      </c>
      <c r="D452" s="17">
        <v>4370.83</v>
      </c>
      <c r="E452" s="17">
        <v>1049</v>
      </c>
      <c r="F452" s="17">
        <v>3321.83</v>
      </c>
      <c r="G452" s="15" t="s">
        <v>218</v>
      </c>
      <c r="H452" s="18">
        <v>6</v>
      </c>
    </row>
    <row r="453" spans="1:8" x14ac:dyDescent="0.3">
      <c r="A453" s="15" t="s">
        <v>272</v>
      </c>
      <c r="B453" s="15">
        <f t="shared" si="7"/>
        <v>67236</v>
      </c>
      <c r="C453" s="16">
        <v>43465</v>
      </c>
      <c r="D453" s="17">
        <v>6808.33</v>
      </c>
      <c r="E453" s="17">
        <v>1838.25</v>
      </c>
      <c r="F453" s="17">
        <v>4970.08</v>
      </c>
      <c r="G453" s="15" t="s">
        <v>218</v>
      </c>
      <c r="H453" s="18">
        <v>2</v>
      </c>
    </row>
    <row r="454" spans="1:8" x14ac:dyDescent="0.3">
      <c r="A454" s="15" t="s">
        <v>273</v>
      </c>
      <c r="B454" s="15">
        <f t="shared" si="7"/>
        <v>67237</v>
      </c>
      <c r="C454" s="16">
        <v>43465</v>
      </c>
      <c r="D454" s="17">
        <v>3433.33</v>
      </c>
      <c r="E454" s="17">
        <v>858.33</v>
      </c>
      <c r="F454" s="17">
        <v>2575</v>
      </c>
      <c r="G454" s="15" t="s">
        <v>218</v>
      </c>
      <c r="H454" s="18">
        <v>4</v>
      </c>
    </row>
    <row r="455" spans="1:8" x14ac:dyDescent="0.3">
      <c r="A455" s="15" t="s">
        <v>274</v>
      </c>
      <c r="B455" s="15">
        <f t="shared" si="7"/>
        <v>67238</v>
      </c>
      <c r="C455" s="16">
        <v>43465</v>
      </c>
      <c r="D455" s="17">
        <v>11883.75</v>
      </c>
      <c r="E455" s="17">
        <v>4159.3100000000004</v>
      </c>
      <c r="F455" s="17">
        <v>7724.44</v>
      </c>
      <c r="G455" s="15" t="s">
        <v>218</v>
      </c>
      <c r="H455" s="18">
        <v>1</v>
      </c>
    </row>
    <row r="456" spans="1:8" x14ac:dyDescent="0.3">
      <c r="A456" s="15" t="s">
        <v>275</v>
      </c>
      <c r="B456" s="15">
        <f t="shared" si="7"/>
        <v>67239</v>
      </c>
      <c r="C456" s="16">
        <v>43465</v>
      </c>
      <c r="D456" s="17">
        <v>3245.83</v>
      </c>
      <c r="E456" s="17">
        <v>681.63</v>
      </c>
      <c r="F456" s="17">
        <v>2564.1999999999998</v>
      </c>
      <c r="G456" s="15" t="s">
        <v>218</v>
      </c>
      <c r="H456" s="18">
        <v>6</v>
      </c>
    </row>
    <row r="457" spans="1:8" x14ac:dyDescent="0.3">
      <c r="A457" s="15" t="s">
        <v>276</v>
      </c>
      <c r="B457" s="15">
        <f t="shared" si="7"/>
        <v>67240</v>
      </c>
      <c r="C457" s="16">
        <v>43465</v>
      </c>
      <c r="D457" s="17">
        <v>2495.83</v>
      </c>
      <c r="E457" s="17">
        <v>249.58</v>
      </c>
      <c r="F457" s="17">
        <v>2246.25</v>
      </c>
      <c r="G457" s="15" t="s">
        <v>218</v>
      </c>
      <c r="H457" s="18">
        <v>6</v>
      </c>
    </row>
    <row r="458" spans="1:8" x14ac:dyDescent="0.3">
      <c r="A458" s="15" t="s">
        <v>277</v>
      </c>
      <c r="B458" s="15">
        <f t="shared" si="7"/>
        <v>67241</v>
      </c>
      <c r="C458" s="16">
        <v>43465</v>
      </c>
      <c r="D458" s="17">
        <v>5870.83</v>
      </c>
      <c r="E458" s="17">
        <v>1467.71</v>
      </c>
      <c r="F458" s="17">
        <v>4403.12</v>
      </c>
      <c r="G458" s="15" t="s">
        <v>218</v>
      </c>
      <c r="H458" s="18">
        <v>4</v>
      </c>
    </row>
    <row r="459" spans="1:8" x14ac:dyDescent="0.3">
      <c r="A459" s="15" t="s">
        <v>278</v>
      </c>
      <c r="B459" s="15">
        <f t="shared" si="7"/>
        <v>67242</v>
      </c>
      <c r="C459" s="16">
        <v>43465</v>
      </c>
      <c r="D459" s="17">
        <v>2495.83</v>
      </c>
      <c r="E459" s="17">
        <v>374.38</v>
      </c>
      <c r="F459" s="17">
        <v>2121.4499999999998</v>
      </c>
      <c r="G459" s="15" t="s">
        <v>218</v>
      </c>
      <c r="H459" s="18">
        <v>6</v>
      </c>
    </row>
    <row r="460" spans="1:8" x14ac:dyDescent="0.3">
      <c r="A460" s="15" t="s">
        <v>279</v>
      </c>
      <c r="B460" s="15">
        <f t="shared" si="7"/>
        <v>67243</v>
      </c>
      <c r="C460" s="16">
        <v>43465</v>
      </c>
      <c r="D460" s="17">
        <v>7183.33</v>
      </c>
      <c r="E460" s="17">
        <v>2298.67</v>
      </c>
      <c r="F460" s="17">
        <v>4884.66</v>
      </c>
      <c r="G460" s="15" t="s">
        <v>218</v>
      </c>
      <c r="H460" s="18">
        <v>5</v>
      </c>
    </row>
    <row r="461" spans="1:8" x14ac:dyDescent="0.3">
      <c r="A461" s="15" t="s">
        <v>280</v>
      </c>
      <c r="B461" s="15">
        <f t="shared" si="7"/>
        <v>67244</v>
      </c>
      <c r="C461" s="16">
        <v>43465</v>
      </c>
      <c r="D461" s="17">
        <v>7183.33</v>
      </c>
      <c r="E461" s="17">
        <v>2155</v>
      </c>
      <c r="F461" s="17">
        <v>5028.33</v>
      </c>
      <c r="G461" s="15" t="s">
        <v>218</v>
      </c>
      <c r="H461" s="18">
        <v>6</v>
      </c>
    </row>
    <row r="462" spans="1:8" x14ac:dyDescent="0.3">
      <c r="A462" s="15" t="s">
        <v>281</v>
      </c>
      <c r="B462" s="15">
        <f t="shared" si="7"/>
        <v>67245</v>
      </c>
      <c r="C462" s="16">
        <v>43465</v>
      </c>
      <c r="D462" s="17">
        <v>2683.33</v>
      </c>
      <c r="E462" s="17">
        <v>590.33000000000004</v>
      </c>
      <c r="F462" s="17">
        <v>2093</v>
      </c>
      <c r="G462" s="15" t="s">
        <v>218</v>
      </c>
      <c r="H462" s="18">
        <v>6</v>
      </c>
    </row>
    <row r="463" spans="1:8" x14ac:dyDescent="0.3">
      <c r="A463" s="15" t="s">
        <v>415</v>
      </c>
      <c r="B463" s="15">
        <f t="shared" si="7"/>
        <v>67246</v>
      </c>
      <c r="C463" s="16">
        <v>43465</v>
      </c>
      <c r="D463" s="17">
        <v>2308.33</v>
      </c>
      <c r="E463" s="17">
        <v>253.92</v>
      </c>
      <c r="F463" s="17">
        <v>2054.41</v>
      </c>
      <c r="G463" s="15" t="s">
        <v>218</v>
      </c>
      <c r="H463" s="18">
        <v>6</v>
      </c>
    </row>
    <row r="464" spans="1:8" x14ac:dyDescent="0.3">
      <c r="A464" s="15" t="s">
        <v>282</v>
      </c>
      <c r="B464" s="15">
        <f t="shared" si="7"/>
        <v>67247</v>
      </c>
      <c r="C464" s="16">
        <v>43465</v>
      </c>
      <c r="D464" s="17">
        <v>3058.33</v>
      </c>
      <c r="E464" s="17">
        <v>672.83</v>
      </c>
      <c r="F464" s="17">
        <v>2385.5</v>
      </c>
      <c r="G464" s="15" t="s">
        <v>218</v>
      </c>
      <c r="H464" s="18">
        <v>6</v>
      </c>
    </row>
    <row r="465" spans="1:8" x14ac:dyDescent="0.3">
      <c r="A465" s="15" t="s">
        <v>283</v>
      </c>
      <c r="B465" s="15">
        <f t="shared" si="7"/>
        <v>67248</v>
      </c>
      <c r="C465" s="16">
        <v>43465</v>
      </c>
      <c r="D465" s="17">
        <v>6620.83</v>
      </c>
      <c r="E465" s="17">
        <v>1920.04</v>
      </c>
      <c r="F465" s="17">
        <v>4700.79</v>
      </c>
      <c r="G465" s="15" t="s">
        <v>218</v>
      </c>
      <c r="H465" s="18">
        <v>2</v>
      </c>
    </row>
    <row r="466" spans="1:8" x14ac:dyDescent="0.3">
      <c r="A466" s="15" t="s">
        <v>284</v>
      </c>
      <c r="B466" s="15">
        <f t="shared" si="7"/>
        <v>67249</v>
      </c>
      <c r="C466" s="16">
        <v>43465</v>
      </c>
      <c r="D466" s="17">
        <v>7370.83</v>
      </c>
      <c r="E466" s="17">
        <v>2284.96</v>
      </c>
      <c r="F466" s="17">
        <v>5085.87</v>
      </c>
      <c r="G466" s="15" t="s">
        <v>218</v>
      </c>
      <c r="H466" s="18">
        <v>3</v>
      </c>
    </row>
    <row r="467" spans="1:8" x14ac:dyDescent="0.3">
      <c r="A467" s="15" t="s">
        <v>285</v>
      </c>
      <c r="B467" s="15">
        <f t="shared" si="7"/>
        <v>67250</v>
      </c>
      <c r="C467" s="16">
        <v>43465</v>
      </c>
      <c r="D467" s="17">
        <v>5870.83</v>
      </c>
      <c r="E467" s="17">
        <v>1702.54</v>
      </c>
      <c r="F467" s="17">
        <v>4168.29</v>
      </c>
      <c r="G467" s="15" t="s">
        <v>218</v>
      </c>
      <c r="H467" s="18">
        <v>2</v>
      </c>
    </row>
    <row r="468" spans="1:8" x14ac:dyDescent="0.3">
      <c r="A468" s="15" t="s">
        <v>286</v>
      </c>
      <c r="B468" s="15">
        <f t="shared" si="7"/>
        <v>67251</v>
      </c>
      <c r="C468" s="16">
        <v>43465</v>
      </c>
      <c r="D468" s="17">
        <v>3995.83</v>
      </c>
      <c r="E468" s="17">
        <v>759.21</v>
      </c>
      <c r="F468" s="17">
        <v>3236.62</v>
      </c>
      <c r="G468" s="15" t="s">
        <v>218</v>
      </c>
      <c r="H468" s="18">
        <v>5</v>
      </c>
    </row>
    <row r="469" spans="1:8" x14ac:dyDescent="0.3">
      <c r="A469" s="15" t="s">
        <v>287</v>
      </c>
      <c r="B469" s="15">
        <f t="shared" si="7"/>
        <v>67252</v>
      </c>
      <c r="C469" s="16">
        <v>43465</v>
      </c>
      <c r="D469" s="17">
        <v>5495.83</v>
      </c>
      <c r="E469" s="17">
        <v>1593.79</v>
      </c>
      <c r="F469" s="17">
        <v>3902.04</v>
      </c>
      <c r="G469" s="15" t="s">
        <v>218</v>
      </c>
      <c r="H469" s="18">
        <v>3</v>
      </c>
    </row>
    <row r="470" spans="1:8" x14ac:dyDescent="0.3">
      <c r="A470" s="15" t="s">
        <v>288</v>
      </c>
      <c r="B470" s="15">
        <f t="shared" si="7"/>
        <v>67253</v>
      </c>
      <c r="C470" s="16">
        <v>43465</v>
      </c>
      <c r="D470" s="17">
        <v>7370.83</v>
      </c>
      <c r="E470" s="17">
        <v>1990.13</v>
      </c>
      <c r="F470" s="17">
        <v>5380.7</v>
      </c>
      <c r="G470" s="15" t="s">
        <v>218</v>
      </c>
      <c r="H470" s="18">
        <v>6</v>
      </c>
    </row>
    <row r="471" spans="1:8" x14ac:dyDescent="0.3">
      <c r="A471" s="15" t="s">
        <v>289</v>
      </c>
      <c r="B471" s="15">
        <f t="shared" si="7"/>
        <v>67254</v>
      </c>
      <c r="C471" s="16">
        <v>43465</v>
      </c>
      <c r="D471" s="17">
        <v>7183.33</v>
      </c>
      <c r="E471" s="17">
        <v>2083.17</v>
      </c>
      <c r="F471" s="17">
        <v>5100.16</v>
      </c>
      <c r="G471" s="15" t="s">
        <v>218</v>
      </c>
      <c r="H471" s="18">
        <v>2</v>
      </c>
    </row>
    <row r="472" spans="1:8" x14ac:dyDescent="0.3">
      <c r="A472" s="15" t="s">
        <v>290</v>
      </c>
      <c r="B472" s="15">
        <f t="shared" si="7"/>
        <v>67255</v>
      </c>
      <c r="C472" s="16">
        <v>43465</v>
      </c>
      <c r="D472" s="17">
        <v>11260</v>
      </c>
      <c r="E472" s="17">
        <v>3715.8</v>
      </c>
      <c r="F472" s="17">
        <v>7544.2</v>
      </c>
      <c r="G472" s="15" t="s">
        <v>218</v>
      </c>
      <c r="H472" s="18">
        <v>1</v>
      </c>
    </row>
    <row r="473" spans="1:8" x14ac:dyDescent="0.3">
      <c r="A473" s="15" t="s">
        <v>291</v>
      </c>
      <c r="B473" s="15">
        <f t="shared" si="7"/>
        <v>67256</v>
      </c>
      <c r="C473" s="16">
        <v>43465</v>
      </c>
      <c r="D473" s="17">
        <v>11118.75</v>
      </c>
      <c r="E473" s="17">
        <v>4113.9399999999996</v>
      </c>
      <c r="F473" s="17">
        <v>7004.81</v>
      </c>
      <c r="G473" s="15" t="s">
        <v>218</v>
      </c>
      <c r="H473" s="18">
        <v>1</v>
      </c>
    </row>
    <row r="474" spans="1:8" x14ac:dyDescent="0.3">
      <c r="A474" s="15" t="s">
        <v>292</v>
      </c>
      <c r="B474" s="15">
        <f t="shared" si="7"/>
        <v>67257</v>
      </c>
      <c r="C474" s="16">
        <v>43465</v>
      </c>
      <c r="D474" s="17">
        <v>2870.83</v>
      </c>
      <c r="E474" s="17">
        <v>459.33</v>
      </c>
      <c r="F474" s="17">
        <v>2411.5</v>
      </c>
      <c r="G474" s="15" t="s">
        <v>218</v>
      </c>
      <c r="H474" s="18">
        <v>6</v>
      </c>
    </row>
    <row r="475" spans="1:8" x14ac:dyDescent="0.3">
      <c r="A475" s="15" t="s">
        <v>293</v>
      </c>
      <c r="B475" s="15">
        <f t="shared" ref="B475:B538" si="8">B474+1</f>
        <v>67258</v>
      </c>
      <c r="C475" s="16">
        <v>43465</v>
      </c>
      <c r="D475" s="17">
        <v>4183.33</v>
      </c>
      <c r="E475" s="17">
        <v>1045.83</v>
      </c>
      <c r="F475" s="17">
        <v>3137.5</v>
      </c>
      <c r="G475" s="15" t="s">
        <v>218</v>
      </c>
      <c r="H475" s="18">
        <v>4</v>
      </c>
    </row>
    <row r="476" spans="1:8" x14ac:dyDescent="0.3">
      <c r="A476" s="15" t="s">
        <v>294</v>
      </c>
      <c r="B476" s="15">
        <f t="shared" si="8"/>
        <v>67259</v>
      </c>
      <c r="C476" s="16">
        <v>43465</v>
      </c>
      <c r="D476" s="17">
        <v>5495.83</v>
      </c>
      <c r="E476" s="17">
        <v>1428.92</v>
      </c>
      <c r="F476" s="17">
        <v>4066.91</v>
      </c>
      <c r="G476" s="15" t="s">
        <v>218</v>
      </c>
      <c r="H476" s="18">
        <v>2</v>
      </c>
    </row>
    <row r="477" spans="1:8" x14ac:dyDescent="0.3">
      <c r="A477" s="15" t="s">
        <v>295</v>
      </c>
      <c r="B477" s="15">
        <f t="shared" si="8"/>
        <v>67260</v>
      </c>
      <c r="C477" s="16">
        <v>43465</v>
      </c>
      <c r="D477" s="17">
        <v>2495.83</v>
      </c>
      <c r="E477" s="17">
        <v>374.38</v>
      </c>
      <c r="F477" s="17">
        <v>2121.4499999999998</v>
      </c>
      <c r="G477" s="15" t="s">
        <v>218</v>
      </c>
      <c r="H477" s="18">
        <v>6</v>
      </c>
    </row>
    <row r="478" spans="1:8" x14ac:dyDescent="0.3">
      <c r="A478" s="15" t="s">
        <v>296</v>
      </c>
      <c r="B478" s="15">
        <f t="shared" si="8"/>
        <v>67261</v>
      </c>
      <c r="C478" s="16">
        <v>43465</v>
      </c>
      <c r="D478" s="17">
        <v>5495.83</v>
      </c>
      <c r="E478" s="17">
        <v>1538.83</v>
      </c>
      <c r="F478" s="17">
        <v>3957</v>
      </c>
      <c r="G478" s="15" t="s">
        <v>218</v>
      </c>
      <c r="H478" s="18">
        <v>5</v>
      </c>
    </row>
    <row r="479" spans="1:8" x14ac:dyDescent="0.3">
      <c r="A479" s="15" t="s">
        <v>297</v>
      </c>
      <c r="B479" s="15">
        <f t="shared" si="8"/>
        <v>67262</v>
      </c>
      <c r="C479" s="16">
        <v>43465</v>
      </c>
      <c r="D479" s="17">
        <v>6620.83</v>
      </c>
      <c r="E479" s="17">
        <v>1787.63</v>
      </c>
      <c r="F479" s="17">
        <v>4833.2</v>
      </c>
      <c r="G479" s="15" t="s">
        <v>218</v>
      </c>
      <c r="H479" s="18">
        <v>3</v>
      </c>
    </row>
    <row r="480" spans="1:8" x14ac:dyDescent="0.3">
      <c r="A480" s="15" t="s">
        <v>298</v>
      </c>
      <c r="B480" s="15">
        <f t="shared" si="8"/>
        <v>67263</v>
      </c>
      <c r="C480" s="16">
        <v>43465</v>
      </c>
      <c r="D480" s="17">
        <v>3433.33</v>
      </c>
      <c r="E480" s="17">
        <v>652.33000000000004</v>
      </c>
      <c r="F480" s="17">
        <v>2781</v>
      </c>
      <c r="G480" s="15" t="s">
        <v>218</v>
      </c>
      <c r="H480" s="18">
        <v>4</v>
      </c>
    </row>
    <row r="481" spans="1:8" x14ac:dyDescent="0.3">
      <c r="A481" s="15" t="s">
        <v>299</v>
      </c>
      <c r="B481" s="15">
        <f t="shared" si="8"/>
        <v>67264</v>
      </c>
      <c r="C481" s="16">
        <v>43465</v>
      </c>
      <c r="D481" s="17">
        <v>6433.33</v>
      </c>
      <c r="E481" s="17">
        <v>1737</v>
      </c>
      <c r="F481" s="17">
        <v>4696.33</v>
      </c>
      <c r="G481" s="15" t="s">
        <v>218</v>
      </c>
      <c r="H481" s="18">
        <v>6</v>
      </c>
    </row>
    <row r="482" spans="1:8" x14ac:dyDescent="0.3">
      <c r="A482" s="15" t="s">
        <v>300</v>
      </c>
      <c r="B482" s="15">
        <f t="shared" si="8"/>
        <v>67265</v>
      </c>
      <c r="C482" s="16">
        <v>43465</v>
      </c>
      <c r="D482" s="17">
        <v>4933.33</v>
      </c>
      <c r="E482" s="17">
        <v>1430.67</v>
      </c>
      <c r="F482" s="17">
        <v>3502.66</v>
      </c>
      <c r="G482" s="15" t="s">
        <v>218</v>
      </c>
      <c r="H482" s="18">
        <v>5</v>
      </c>
    </row>
    <row r="483" spans="1:8" x14ac:dyDescent="0.3">
      <c r="A483" s="15" t="s">
        <v>301</v>
      </c>
      <c r="B483" s="15">
        <f t="shared" si="8"/>
        <v>67266</v>
      </c>
      <c r="C483" s="16">
        <v>43465</v>
      </c>
      <c r="D483" s="17">
        <v>6995.83</v>
      </c>
      <c r="E483" s="17">
        <v>2238.67</v>
      </c>
      <c r="F483" s="17">
        <v>4757.16</v>
      </c>
      <c r="G483" s="15" t="s">
        <v>218</v>
      </c>
      <c r="H483" s="18">
        <v>5</v>
      </c>
    </row>
    <row r="484" spans="1:8" x14ac:dyDescent="0.3">
      <c r="A484" s="15" t="s">
        <v>302</v>
      </c>
      <c r="B484" s="15">
        <f t="shared" si="8"/>
        <v>67267</v>
      </c>
      <c r="C484" s="16">
        <v>43465</v>
      </c>
      <c r="D484" s="17">
        <v>3245.83</v>
      </c>
      <c r="E484" s="17">
        <v>616.71</v>
      </c>
      <c r="F484" s="17">
        <v>2629.12</v>
      </c>
      <c r="G484" s="15" t="s">
        <v>218</v>
      </c>
      <c r="H484" s="18">
        <v>6</v>
      </c>
    </row>
    <row r="485" spans="1:8" x14ac:dyDescent="0.3">
      <c r="A485" s="15" t="s">
        <v>303</v>
      </c>
      <c r="B485" s="15">
        <f t="shared" si="8"/>
        <v>67268</v>
      </c>
      <c r="C485" s="16">
        <v>43465</v>
      </c>
      <c r="D485" s="17">
        <v>2308.33</v>
      </c>
      <c r="E485" s="17">
        <v>346.25</v>
      </c>
      <c r="F485" s="17">
        <v>1962.08</v>
      </c>
      <c r="G485" s="15" t="s">
        <v>218</v>
      </c>
      <c r="H485" s="18">
        <v>6</v>
      </c>
    </row>
    <row r="486" spans="1:8" x14ac:dyDescent="0.3">
      <c r="A486" s="15" t="s">
        <v>304</v>
      </c>
      <c r="B486" s="15">
        <f t="shared" si="8"/>
        <v>67269</v>
      </c>
      <c r="C486" s="16">
        <v>43465</v>
      </c>
      <c r="D486" s="17">
        <v>2683.33</v>
      </c>
      <c r="E486" s="17">
        <v>509.83</v>
      </c>
      <c r="F486" s="17">
        <v>2173.5</v>
      </c>
      <c r="G486" s="15" t="s">
        <v>218</v>
      </c>
      <c r="H486" s="18">
        <v>6</v>
      </c>
    </row>
    <row r="487" spans="1:8" x14ac:dyDescent="0.3">
      <c r="A487" s="15" t="s">
        <v>305</v>
      </c>
      <c r="B487" s="15">
        <f t="shared" si="8"/>
        <v>67270</v>
      </c>
      <c r="C487" s="16">
        <v>43465</v>
      </c>
      <c r="D487" s="17">
        <v>18083.330000000002</v>
      </c>
      <c r="E487" s="17">
        <v>5786.67</v>
      </c>
      <c r="F487" s="17">
        <v>12296.660000000002</v>
      </c>
      <c r="G487" s="15" t="s">
        <v>218</v>
      </c>
      <c r="H487" s="18">
        <v>1</v>
      </c>
    </row>
    <row r="488" spans="1:8" x14ac:dyDescent="0.3">
      <c r="A488" s="15" t="s">
        <v>306</v>
      </c>
      <c r="B488" s="15">
        <f t="shared" si="8"/>
        <v>67271</v>
      </c>
      <c r="C488" s="16">
        <v>43465</v>
      </c>
      <c r="D488" s="17">
        <v>3808.33</v>
      </c>
      <c r="E488" s="17">
        <v>647.41999999999996</v>
      </c>
      <c r="F488" s="17">
        <v>3160.91</v>
      </c>
      <c r="G488" s="15" t="s">
        <v>218</v>
      </c>
      <c r="H488" s="18">
        <v>2</v>
      </c>
    </row>
    <row r="489" spans="1:8" x14ac:dyDescent="0.3">
      <c r="A489" s="15" t="s">
        <v>307</v>
      </c>
      <c r="B489" s="15">
        <f t="shared" si="8"/>
        <v>67272</v>
      </c>
      <c r="C489" s="16">
        <v>43465</v>
      </c>
      <c r="D489" s="17">
        <v>2870.83</v>
      </c>
      <c r="E489" s="17">
        <v>660.29</v>
      </c>
      <c r="F489" s="17">
        <v>2210.54</v>
      </c>
      <c r="G489" s="15" t="s">
        <v>218</v>
      </c>
      <c r="H489" s="18">
        <v>6</v>
      </c>
    </row>
    <row r="490" spans="1:8" x14ac:dyDescent="0.3">
      <c r="A490" s="15" t="s">
        <v>308</v>
      </c>
      <c r="B490" s="15">
        <f t="shared" si="8"/>
        <v>67273</v>
      </c>
      <c r="C490" s="16">
        <v>43465</v>
      </c>
      <c r="D490" s="17">
        <v>5495.83</v>
      </c>
      <c r="E490" s="17">
        <v>1319</v>
      </c>
      <c r="F490" s="17">
        <v>4176.83</v>
      </c>
      <c r="G490" s="15" t="s">
        <v>218</v>
      </c>
      <c r="H490" s="18">
        <v>4</v>
      </c>
    </row>
    <row r="491" spans="1:8" x14ac:dyDescent="0.3">
      <c r="A491" s="15" t="s">
        <v>309</v>
      </c>
      <c r="B491" s="15">
        <f t="shared" si="8"/>
        <v>67274</v>
      </c>
      <c r="C491" s="16">
        <v>43465</v>
      </c>
      <c r="D491" s="17">
        <v>5120.83</v>
      </c>
      <c r="E491" s="17">
        <v>1177.79</v>
      </c>
      <c r="F491" s="17">
        <v>3943.04</v>
      </c>
      <c r="G491" s="15" t="s">
        <v>218</v>
      </c>
      <c r="H491" s="18">
        <v>5</v>
      </c>
    </row>
    <row r="492" spans="1:8" x14ac:dyDescent="0.3">
      <c r="A492" s="15" t="s">
        <v>310</v>
      </c>
      <c r="B492" s="15">
        <f t="shared" si="8"/>
        <v>67275</v>
      </c>
      <c r="C492" s="16">
        <v>43465</v>
      </c>
      <c r="D492" s="17">
        <v>6433.33</v>
      </c>
      <c r="E492" s="17">
        <v>1801.33</v>
      </c>
      <c r="F492" s="17">
        <v>4632</v>
      </c>
      <c r="G492" s="15" t="s">
        <v>218</v>
      </c>
      <c r="H492" s="18">
        <v>3</v>
      </c>
    </row>
    <row r="493" spans="1:8" x14ac:dyDescent="0.3">
      <c r="A493" s="15" t="s">
        <v>311</v>
      </c>
      <c r="B493" s="15">
        <f t="shared" si="8"/>
        <v>67276</v>
      </c>
      <c r="C493" s="16">
        <v>43465</v>
      </c>
      <c r="D493" s="17">
        <v>2683.33</v>
      </c>
      <c r="E493" s="17">
        <v>670.83</v>
      </c>
      <c r="F493" s="17">
        <v>2012.5</v>
      </c>
      <c r="G493" s="15" t="s">
        <v>218</v>
      </c>
      <c r="H493" s="18">
        <v>6</v>
      </c>
    </row>
    <row r="494" spans="1:8" x14ac:dyDescent="0.3">
      <c r="A494" s="15" t="s">
        <v>312</v>
      </c>
      <c r="B494" s="15">
        <f t="shared" si="8"/>
        <v>67277</v>
      </c>
      <c r="C494" s="16">
        <v>43465</v>
      </c>
      <c r="D494" s="17">
        <v>3058.33</v>
      </c>
      <c r="E494" s="17">
        <v>703.42</v>
      </c>
      <c r="F494" s="17">
        <v>2354.91</v>
      </c>
      <c r="G494" s="15" t="s">
        <v>218</v>
      </c>
      <c r="H494" s="18">
        <v>6</v>
      </c>
    </row>
    <row r="495" spans="1:8" x14ac:dyDescent="0.3">
      <c r="A495" s="15" t="s">
        <v>313</v>
      </c>
      <c r="B495" s="15">
        <f t="shared" si="8"/>
        <v>67278</v>
      </c>
      <c r="C495" s="16">
        <v>43465</v>
      </c>
      <c r="D495" s="17">
        <v>3433.33</v>
      </c>
      <c r="E495" s="17">
        <v>618</v>
      </c>
      <c r="F495" s="17">
        <v>2815.33</v>
      </c>
      <c r="G495" s="15" t="s">
        <v>218</v>
      </c>
      <c r="H495" s="18">
        <v>4</v>
      </c>
    </row>
    <row r="496" spans="1:8" x14ac:dyDescent="0.3">
      <c r="A496" s="15" t="s">
        <v>314</v>
      </c>
      <c r="B496" s="15">
        <f t="shared" si="8"/>
        <v>67279</v>
      </c>
      <c r="C496" s="16">
        <v>43465</v>
      </c>
      <c r="D496" s="17">
        <v>4745.83</v>
      </c>
      <c r="E496" s="17">
        <v>1233.92</v>
      </c>
      <c r="F496" s="17">
        <v>3511.91</v>
      </c>
      <c r="G496" s="15" t="s">
        <v>218</v>
      </c>
      <c r="H496" s="18">
        <v>3</v>
      </c>
    </row>
    <row r="497" spans="1:8" x14ac:dyDescent="0.3">
      <c r="A497" s="15" t="s">
        <v>315</v>
      </c>
      <c r="B497" s="15">
        <f t="shared" si="8"/>
        <v>67280</v>
      </c>
      <c r="C497" s="16">
        <v>43465</v>
      </c>
      <c r="D497" s="17">
        <v>4558.33</v>
      </c>
      <c r="E497" s="17">
        <v>1230.75</v>
      </c>
      <c r="F497" s="17">
        <v>3327.58</v>
      </c>
      <c r="G497" s="15" t="s">
        <v>218</v>
      </c>
      <c r="H497" s="18">
        <v>6</v>
      </c>
    </row>
    <row r="498" spans="1:8" x14ac:dyDescent="0.3">
      <c r="A498" s="15" t="s">
        <v>316</v>
      </c>
      <c r="B498" s="15">
        <f t="shared" si="8"/>
        <v>67281</v>
      </c>
      <c r="C498" s="16">
        <v>43465</v>
      </c>
      <c r="D498" s="17">
        <v>7183.33</v>
      </c>
      <c r="E498" s="17">
        <v>1939.5</v>
      </c>
      <c r="F498" s="17">
        <v>5243.83</v>
      </c>
      <c r="G498" s="15" t="s">
        <v>218</v>
      </c>
      <c r="H498" s="18">
        <v>2</v>
      </c>
    </row>
    <row r="499" spans="1:8" x14ac:dyDescent="0.3">
      <c r="A499" s="15" t="s">
        <v>317</v>
      </c>
      <c r="B499" s="15">
        <f t="shared" si="8"/>
        <v>67282</v>
      </c>
      <c r="C499" s="16">
        <v>43465</v>
      </c>
      <c r="D499" s="17">
        <v>3995.83</v>
      </c>
      <c r="E499" s="17">
        <v>759.21</v>
      </c>
      <c r="F499" s="17">
        <v>3236.62</v>
      </c>
      <c r="G499" s="15" t="s">
        <v>218</v>
      </c>
      <c r="H499" s="18">
        <v>2</v>
      </c>
    </row>
    <row r="500" spans="1:8" x14ac:dyDescent="0.3">
      <c r="A500" s="15" t="s">
        <v>318</v>
      </c>
      <c r="B500" s="15">
        <f t="shared" si="8"/>
        <v>67283</v>
      </c>
      <c r="C500" s="16">
        <v>43465</v>
      </c>
      <c r="D500" s="17">
        <v>7370.83</v>
      </c>
      <c r="E500" s="17">
        <v>2137.54</v>
      </c>
      <c r="F500" s="17">
        <v>5233.29</v>
      </c>
      <c r="G500" s="15" t="s">
        <v>218</v>
      </c>
      <c r="H500" s="18">
        <v>3</v>
      </c>
    </row>
    <row r="501" spans="1:8" x14ac:dyDescent="0.3">
      <c r="A501" s="15" t="s">
        <v>319</v>
      </c>
      <c r="B501" s="15">
        <f t="shared" si="8"/>
        <v>67284</v>
      </c>
      <c r="C501" s="16">
        <v>43465</v>
      </c>
      <c r="D501" s="17">
        <v>5308.33</v>
      </c>
      <c r="E501" s="17">
        <v>1274</v>
      </c>
      <c r="F501" s="17">
        <v>4034.33</v>
      </c>
      <c r="G501" s="15" t="s">
        <v>218</v>
      </c>
      <c r="H501" s="18">
        <v>2</v>
      </c>
    </row>
    <row r="502" spans="1:8" x14ac:dyDescent="0.3">
      <c r="A502" s="15" t="s">
        <v>320</v>
      </c>
      <c r="B502" s="15">
        <f t="shared" si="8"/>
        <v>67285</v>
      </c>
      <c r="C502" s="16">
        <v>43465</v>
      </c>
      <c r="D502" s="17">
        <v>6620.83</v>
      </c>
      <c r="E502" s="17">
        <v>1986.25</v>
      </c>
      <c r="F502" s="17">
        <v>4634.58</v>
      </c>
      <c r="G502" s="15" t="s">
        <v>218</v>
      </c>
      <c r="H502" s="18">
        <v>3</v>
      </c>
    </row>
    <row r="503" spans="1:8" x14ac:dyDescent="0.3">
      <c r="A503" s="15" t="s">
        <v>321</v>
      </c>
      <c r="B503" s="15">
        <f t="shared" si="8"/>
        <v>67286</v>
      </c>
      <c r="C503" s="16">
        <v>43465</v>
      </c>
      <c r="D503" s="17">
        <v>4745.83</v>
      </c>
      <c r="E503" s="17">
        <v>1376.29</v>
      </c>
      <c r="F503" s="17">
        <v>3369.54</v>
      </c>
      <c r="G503" s="15" t="s">
        <v>218</v>
      </c>
      <c r="H503" s="18">
        <v>3</v>
      </c>
    </row>
    <row r="504" spans="1:8" x14ac:dyDescent="0.3">
      <c r="A504" s="15" t="s">
        <v>322</v>
      </c>
      <c r="B504" s="15">
        <f t="shared" si="8"/>
        <v>67287</v>
      </c>
      <c r="C504" s="16">
        <v>43465</v>
      </c>
      <c r="D504" s="17">
        <v>2683.33</v>
      </c>
      <c r="E504" s="17">
        <v>590.33000000000004</v>
      </c>
      <c r="F504" s="17">
        <v>2093</v>
      </c>
      <c r="G504" s="15" t="s">
        <v>218</v>
      </c>
      <c r="H504" s="18">
        <v>6</v>
      </c>
    </row>
    <row r="505" spans="1:8" x14ac:dyDescent="0.3">
      <c r="A505" s="15" t="s">
        <v>323</v>
      </c>
      <c r="B505" s="15">
        <f t="shared" si="8"/>
        <v>67288</v>
      </c>
      <c r="C505" s="16">
        <v>43465</v>
      </c>
      <c r="D505" s="17">
        <v>3620.83</v>
      </c>
      <c r="E505" s="17">
        <v>687.96</v>
      </c>
      <c r="F505" s="17">
        <v>2932.87</v>
      </c>
      <c r="G505" s="15" t="s">
        <v>218</v>
      </c>
      <c r="H505" s="18">
        <v>6</v>
      </c>
    </row>
    <row r="506" spans="1:8" x14ac:dyDescent="0.3">
      <c r="A506" s="15" t="s">
        <v>324</v>
      </c>
      <c r="B506" s="15">
        <f t="shared" si="8"/>
        <v>67289</v>
      </c>
      <c r="C506" s="16">
        <v>43465</v>
      </c>
      <c r="D506" s="17">
        <v>6245.83</v>
      </c>
      <c r="E506" s="17">
        <v>1748.83</v>
      </c>
      <c r="F506" s="17">
        <v>4497</v>
      </c>
      <c r="G506" s="15" t="s">
        <v>218</v>
      </c>
      <c r="H506" s="18">
        <v>5</v>
      </c>
    </row>
    <row r="507" spans="1:8" x14ac:dyDescent="0.3">
      <c r="A507" s="15" t="s">
        <v>325</v>
      </c>
      <c r="B507" s="15">
        <f t="shared" si="8"/>
        <v>67290</v>
      </c>
      <c r="C507" s="16">
        <v>43465</v>
      </c>
      <c r="D507" s="17">
        <v>5683.33</v>
      </c>
      <c r="E507" s="17">
        <v>1591.33</v>
      </c>
      <c r="F507" s="17">
        <v>4092</v>
      </c>
      <c r="G507" s="15" t="s">
        <v>218</v>
      </c>
      <c r="H507" s="18">
        <v>2</v>
      </c>
    </row>
    <row r="508" spans="1:8" x14ac:dyDescent="0.3">
      <c r="A508" s="15" t="s">
        <v>326</v>
      </c>
      <c r="B508" s="15">
        <f t="shared" si="8"/>
        <v>67291</v>
      </c>
      <c r="C508" s="16">
        <v>43465</v>
      </c>
      <c r="D508" s="17">
        <v>6433.33</v>
      </c>
      <c r="E508" s="17">
        <v>1801.33</v>
      </c>
      <c r="F508" s="17">
        <v>4632</v>
      </c>
      <c r="G508" s="15" t="s">
        <v>218</v>
      </c>
      <c r="H508" s="18">
        <v>4</v>
      </c>
    </row>
    <row r="509" spans="1:8" x14ac:dyDescent="0.3">
      <c r="A509" s="15" t="s">
        <v>327</v>
      </c>
      <c r="B509" s="15">
        <f t="shared" si="8"/>
        <v>67292</v>
      </c>
      <c r="C509" s="16">
        <v>43465</v>
      </c>
      <c r="D509" s="17">
        <v>5495.83</v>
      </c>
      <c r="E509" s="17">
        <v>1373.96</v>
      </c>
      <c r="F509" s="17">
        <v>4121.87</v>
      </c>
      <c r="G509" s="15" t="s">
        <v>218</v>
      </c>
      <c r="H509" s="18">
        <v>6</v>
      </c>
    </row>
    <row r="510" spans="1:8" x14ac:dyDescent="0.3">
      <c r="A510" s="15" t="s">
        <v>328</v>
      </c>
      <c r="B510" s="15">
        <f t="shared" si="8"/>
        <v>67293</v>
      </c>
      <c r="C510" s="16">
        <v>43465</v>
      </c>
      <c r="D510" s="17">
        <v>6058.33</v>
      </c>
      <c r="E510" s="17">
        <v>1817.5</v>
      </c>
      <c r="F510" s="17">
        <v>4240.83</v>
      </c>
      <c r="G510" s="15" t="s">
        <v>218</v>
      </c>
      <c r="H510" s="18">
        <v>1</v>
      </c>
    </row>
    <row r="511" spans="1:8" x14ac:dyDescent="0.3">
      <c r="A511" s="15" t="s">
        <v>329</v>
      </c>
      <c r="B511" s="15">
        <f t="shared" si="8"/>
        <v>67294</v>
      </c>
      <c r="C511" s="16">
        <v>43465</v>
      </c>
      <c r="D511" s="17">
        <v>3808.33</v>
      </c>
      <c r="E511" s="17">
        <v>723.58</v>
      </c>
      <c r="F511" s="17">
        <v>3084.75</v>
      </c>
      <c r="G511" s="15" t="s">
        <v>218</v>
      </c>
      <c r="H511" s="18">
        <v>5</v>
      </c>
    </row>
    <row r="512" spans="1:8" x14ac:dyDescent="0.3">
      <c r="A512" s="15" t="s">
        <v>330</v>
      </c>
      <c r="B512" s="15">
        <f t="shared" si="8"/>
        <v>67295</v>
      </c>
      <c r="C512" s="16">
        <v>43465</v>
      </c>
      <c r="D512" s="17">
        <v>4933.33</v>
      </c>
      <c r="E512" s="17">
        <v>1184</v>
      </c>
      <c r="F512" s="17">
        <v>3749.33</v>
      </c>
      <c r="G512" s="15" t="s">
        <v>218</v>
      </c>
      <c r="H512" s="18">
        <v>5</v>
      </c>
    </row>
    <row r="513" spans="1:8" x14ac:dyDescent="0.3">
      <c r="A513" s="15" t="s">
        <v>331</v>
      </c>
      <c r="B513" s="15">
        <f t="shared" si="8"/>
        <v>67296</v>
      </c>
      <c r="C513" s="16">
        <v>43465</v>
      </c>
      <c r="D513" s="17">
        <v>5120.83</v>
      </c>
      <c r="E513" s="17">
        <v>1229</v>
      </c>
      <c r="F513" s="17">
        <v>3891.83</v>
      </c>
      <c r="G513" s="15" t="s">
        <v>218</v>
      </c>
      <c r="H513" s="18">
        <v>2</v>
      </c>
    </row>
    <row r="514" spans="1:8" x14ac:dyDescent="0.3">
      <c r="A514" s="15" t="s">
        <v>332</v>
      </c>
      <c r="B514" s="15">
        <f t="shared" si="8"/>
        <v>67297</v>
      </c>
      <c r="C514" s="16">
        <v>43465</v>
      </c>
      <c r="D514" s="17">
        <v>4745.83</v>
      </c>
      <c r="E514" s="17">
        <v>1091.54</v>
      </c>
      <c r="F514" s="17">
        <v>3654.29</v>
      </c>
      <c r="G514" s="15" t="s">
        <v>218</v>
      </c>
      <c r="H514" s="18">
        <v>3</v>
      </c>
    </row>
    <row r="515" spans="1:8" x14ac:dyDescent="0.3">
      <c r="A515" s="15" t="s">
        <v>333</v>
      </c>
      <c r="B515" s="15">
        <f t="shared" si="8"/>
        <v>67298</v>
      </c>
      <c r="C515" s="16">
        <v>43465</v>
      </c>
      <c r="D515" s="17">
        <v>6245.83</v>
      </c>
      <c r="E515" s="17">
        <v>1748.83</v>
      </c>
      <c r="F515" s="17">
        <v>4497</v>
      </c>
      <c r="G515" s="15" t="s">
        <v>218</v>
      </c>
      <c r="H515" s="18">
        <v>1</v>
      </c>
    </row>
    <row r="516" spans="1:8" x14ac:dyDescent="0.3">
      <c r="A516" s="15" t="s">
        <v>334</v>
      </c>
      <c r="B516" s="15">
        <f t="shared" si="8"/>
        <v>67299</v>
      </c>
      <c r="C516" s="16">
        <v>43465</v>
      </c>
      <c r="D516" s="17">
        <v>6995.83</v>
      </c>
      <c r="E516" s="17">
        <v>2238.67</v>
      </c>
      <c r="F516" s="17">
        <v>4757.16</v>
      </c>
      <c r="G516" s="15" t="s">
        <v>218</v>
      </c>
      <c r="H516" s="18">
        <v>4</v>
      </c>
    </row>
    <row r="517" spans="1:8" x14ac:dyDescent="0.3">
      <c r="A517" s="15" t="s">
        <v>335</v>
      </c>
      <c r="B517" s="15">
        <f t="shared" si="8"/>
        <v>67300</v>
      </c>
      <c r="C517" s="16">
        <v>43465</v>
      </c>
      <c r="D517" s="17">
        <v>4558.33</v>
      </c>
      <c r="E517" s="17">
        <v>1230.75</v>
      </c>
      <c r="F517" s="17">
        <v>3327.58</v>
      </c>
      <c r="G517" s="15" t="s">
        <v>218</v>
      </c>
      <c r="H517" s="18">
        <v>3</v>
      </c>
    </row>
    <row r="518" spans="1:8" x14ac:dyDescent="0.3">
      <c r="A518" s="15" t="s">
        <v>336</v>
      </c>
      <c r="B518" s="15">
        <f t="shared" si="8"/>
        <v>67301</v>
      </c>
      <c r="C518" s="16">
        <v>43465</v>
      </c>
      <c r="D518" s="17">
        <v>5308.33</v>
      </c>
      <c r="E518" s="17">
        <v>1220.92</v>
      </c>
      <c r="F518" s="17">
        <v>4087.41</v>
      </c>
      <c r="G518" s="15" t="s">
        <v>218</v>
      </c>
      <c r="H518" s="18">
        <v>2</v>
      </c>
    </row>
    <row r="519" spans="1:8" x14ac:dyDescent="0.3">
      <c r="A519" s="15" t="s">
        <v>337</v>
      </c>
      <c r="B519" s="15">
        <f t="shared" si="8"/>
        <v>67302</v>
      </c>
      <c r="C519" s="16">
        <v>43465</v>
      </c>
      <c r="D519" s="17">
        <v>5870.83</v>
      </c>
      <c r="E519" s="17">
        <v>1761.25</v>
      </c>
      <c r="F519" s="17">
        <v>4109.58</v>
      </c>
      <c r="G519" s="15" t="s">
        <v>218</v>
      </c>
      <c r="H519" s="18">
        <v>5</v>
      </c>
    </row>
    <row r="520" spans="1:8" x14ac:dyDescent="0.3">
      <c r="A520" s="15" t="s">
        <v>338</v>
      </c>
      <c r="B520" s="15">
        <f t="shared" si="8"/>
        <v>67303</v>
      </c>
      <c r="C520" s="16">
        <v>43465</v>
      </c>
      <c r="D520" s="17">
        <v>2870.83</v>
      </c>
      <c r="E520" s="17">
        <v>516.75</v>
      </c>
      <c r="F520" s="17">
        <v>2354.08</v>
      </c>
      <c r="G520" s="15" t="s">
        <v>218</v>
      </c>
      <c r="H520" s="18">
        <v>6</v>
      </c>
    </row>
    <row r="521" spans="1:8" x14ac:dyDescent="0.3">
      <c r="A521" s="15" t="s">
        <v>339</v>
      </c>
      <c r="B521" s="15">
        <f t="shared" si="8"/>
        <v>67304</v>
      </c>
      <c r="C521" s="16">
        <v>43465</v>
      </c>
      <c r="D521" s="17">
        <v>6808.33</v>
      </c>
      <c r="E521" s="17">
        <v>2110.58</v>
      </c>
      <c r="F521" s="17">
        <v>4697.75</v>
      </c>
      <c r="G521" s="15" t="s">
        <v>218</v>
      </c>
      <c r="H521" s="18">
        <v>5</v>
      </c>
    </row>
    <row r="522" spans="1:8" x14ac:dyDescent="0.3">
      <c r="A522" s="15" t="s">
        <v>340</v>
      </c>
      <c r="B522" s="15">
        <f t="shared" si="8"/>
        <v>67305</v>
      </c>
      <c r="C522" s="16">
        <v>43465</v>
      </c>
      <c r="D522" s="17">
        <v>2495.83</v>
      </c>
      <c r="E522" s="17">
        <v>274.54000000000002</v>
      </c>
      <c r="F522" s="17">
        <v>2221.29</v>
      </c>
      <c r="G522" s="15" t="s">
        <v>218</v>
      </c>
      <c r="H522" s="18">
        <v>6</v>
      </c>
    </row>
    <row r="523" spans="1:8" x14ac:dyDescent="0.3">
      <c r="A523" s="15" t="s">
        <v>341</v>
      </c>
      <c r="B523" s="15">
        <f t="shared" si="8"/>
        <v>67306</v>
      </c>
      <c r="C523" s="16">
        <v>43465</v>
      </c>
      <c r="D523" s="17">
        <v>3245.83</v>
      </c>
      <c r="E523" s="17">
        <v>681.63</v>
      </c>
      <c r="F523" s="17">
        <v>2564.1999999999998</v>
      </c>
      <c r="G523" s="15" t="s">
        <v>218</v>
      </c>
      <c r="H523" s="18">
        <v>6</v>
      </c>
    </row>
    <row r="524" spans="1:8" x14ac:dyDescent="0.3">
      <c r="A524" s="15" t="s">
        <v>342</v>
      </c>
      <c r="B524" s="15">
        <f t="shared" si="8"/>
        <v>67307</v>
      </c>
      <c r="C524" s="16">
        <v>43465</v>
      </c>
      <c r="D524" s="17">
        <v>4370.83</v>
      </c>
      <c r="E524" s="17">
        <v>1049</v>
      </c>
      <c r="F524" s="17">
        <v>3321.83</v>
      </c>
      <c r="G524" s="15" t="s">
        <v>218</v>
      </c>
      <c r="H524" s="18">
        <v>3</v>
      </c>
    </row>
    <row r="525" spans="1:8" x14ac:dyDescent="0.3">
      <c r="A525" s="15" t="s">
        <v>343</v>
      </c>
      <c r="B525" s="15">
        <f t="shared" si="8"/>
        <v>67308</v>
      </c>
      <c r="C525" s="16">
        <v>43465</v>
      </c>
      <c r="D525" s="17">
        <v>3433.33</v>
      </c>
      <c r="E525" s="17">
        <v>858.33</v>
      </c>
      <c r="F525" s="17">
        <v>2575</v>
      </c>
      <c r="G525" s="15" t="s">
        <v>218</v>
      </c>
      <c r="H525" s="18">
        <v>3</v>
      </c>
    </row>
    <row r="526" spans="1:8" x14ac:dyDescent="0.3">
      <c r="A526" s="15" t="s">
        <v>344</v>
      </c>
      <c r="B526" s="15">
        <f t="shared" si="8"/>
        <v>67309</v>
      </c>
      <c r="C526" s="16">
        <v>43465</v>
      </c>
      <c r="D526" s="17">
        <v>6245.83</v>
      </c>
      <c r="E526" s="17">
        <v>1936.21</v>
      </c>
      <c r="F526" s="17">
        <v>4309.62</v>
      </c>
      <c r="G526" s="15" t="s">
        <v>218</v>
      </c>
      <c r="H526" s="18">
        <v>4</v>
      </c>
    </row>
    <row r="527" spans="1:8" x14ac:dyDescent="0.3">
      <c r="A527" s="15" t="s">
        <v>345</v>
      </c>
      <c r="B527" s="15">
        <f t="shared" si="8"/>
        <v>67310</v>
      </c>
      <c r="C527" s="16">
        <v>43465</v>
      </c>
      <c r="D527" s="17">
        <v>4745.83</v>
      </c>
      <c r="E527" s="17">
        <v>1091.54</v>
      </c>
      <c r="F527" s="17">
        <v>3654.29</v>
      </c>
      <c r="G527" s="15" t="s">
        <v>218</v>
      </c>
      <c r="H527" s="18">
        <v>3</v>
      </c>
    </row>
    <row r="528" spans="1:8" x14ac:dyDescent="0.3">
      <c r="A528" s="15" t="s">
        <v>346</v>
      </c>
      <c r="B528" s="15">
        <f t="shared" si="8"/>
        <v>67311</v>
      </c>
      <c r="C528" s="16">
        <v>43465</v>
      </c>
      <c r="D528" s="17">
        <v>3058.33</v>
      </c>
      <c r="E528" s="17">
        <v>672.83</v>
      </c>
      <c r="F528" s="17">
        <v>2385.5</v>
      </c>
      <c r="G528" s="15" t="s">
        <v>218</v>
      </c>
      <c r="H528" s="18">
        <v>6</v>
      </c>
    </row>
    <row r="529" spans="1:8" x14ac:dyDescent="0.3">
      <c r="A529" s="15" t="s">
        <v>347</v>
      </c>
      <c r="B529" s="15">
        <f t="shared" si="8"/>
        <v>67312</v>
      </c>
      <c r="C529" s="16">
        <v>43465</v>
      </c>
      <c r="D529" s="17">
        <v>3995.83</v>
      </c>
      <c r="E529" s="17">
        <v>679.29</v>
      </c>
      <c r="F529" s="17">
        <v>3316.54</v>
      </c>
      <c r="G529" s="15" t="s">
        <v>218</v>
      </c>
      <c r="H529" s="18">
        <v>4</v>
      </c>
    </row>
    <row r="530" spans="1:8" x14ac:dyDescent="0.3">
      <c r="A530" s="15" t="s">
        <v>348</v>
      </c>
      <c r="B530" s="15">
        <f t="shared" si="8"/>
        <v>67313</v>
      </c>
      <c r="C530" s="16">
        <v>43465</v>
      </c>
      <c r="D530" s="17">
        <v>4183.33</v>
      </c>
      <c r="E530" s="17">
        <v>1004</v>
      </c>
      <c r="F530" s="17">
        <v>3179.33</v>
      </c>
      <c r="G530" s="15" t="s">
        <v>218</v>
      </c>
      <c r="H530" s="18">
        <v>4</v>
      </c>
    </row>
    <row r="531" spans="1:8" x14ac:dyDescent="0.3">
      <c r="A531" s="15" t="s">
        <v>349</v>
      </c>
      <c r="B531" s="15">
        <f t="shared" si="8"/>
        <v>67314</v>
      </c>
      <c r="C531" s="16">
        <v>43465</v>
      </c>
      <c r="D531" s="17">
        <v>7183.33</v>
      </c>
      <c r="E531" s="17">
        <v>2298.67</v>
      </c>
      <c r="F531" s="17">
        <v>4884.66</v>
      </c>
      <c r="G531" s="15" t="s">
        <v>218</v>
      </c>
      <c r="H531" s="18">
        <v>6</v>
      </c>
    </row>
    <row r="532" spans="1:8" x14ac:dyDescent="0.3">
      <c r="A532" s="15" t="s">
        <v>350</v>
      </c>
      <c r="B532" s="15">
        <f t="shared" si="8"/>
        <v>67315</v>
      </c>
      <c r="C532" s="16">
        <v>43465</v>
      </c>
      <c r="D532" s="17">
        <v>3995.83</v>
      </c>
      <c r="E532" s="17">
        <v>959</v>
      </c>
      <c r="F532" s="17">
        <v>3036.83</v>
      </c>
      <c r="G532" s="15" t="s">
        <v>218</v>
      </c>
      <c r="H532" s="18">
        <v>2</v>
      </c>
    </row>
    <row r="533" spans="1:8" x14ac:dyDescent="0.3">
      <c r="A533" s="15" t="s">
        <v>351</v>
      </c>
      <c r="B533" s="15">
        <f t="shared" si="8"/>
        <v>67316</v>
      </c>
      <c r="C533" s="16">
        <v>43465</v>
      </c>
      <c r="D533" s="17">
        <v>7370.83</v>
      </c>
      <c r="E533" s="17">
        <v>2063.83</v>
      </c>
      <c r="F533" s="17">
        <v>5307</v>
      </c>
      <c r="G533" s="15" t="s">
        <v>218</v>
      </c>
      <c r="H533" s="18">
        <v>2</v>
      </c>
    </row>
    <row r="534" spans="1:8" x14ac:dyDescent="0.3">
      <c r="A534" s="15" t="s">
        <v>352</v>
      </c>
      <c r="B534" s="15">
        <f t="shared" si="8"/>
        <v>67317</v>
      </c>
      <c r="C534" s="16">
        <v>43465</v>
      </c>
      <c r="D534" s="17">
        <v>5308.33</v>
      </c>
      <c r="E534" s="17">
        <v>1274</v>
      </c>
      <c r="F534" s="17">
        <v>4034.33</v>
      </c>
      <c r="G534" s="15" t="s">
        <v>218</v>
      </c>
      <c r="H534" s="18">
        <v>3</v>
      </c>
    </row>
    <row r="535" spans="1:8" x14ac:dyDescent="0.3">
      <c r="A535" s="15" t="s">
        <v>353</v>
      </c>
      <c r="B535" s="15">
        <f t="shared" si="8"/>
        <v>67318</v>
      </c>
      <c r="C535" s="16">
        <v>43465</v>
      </c>
      <c r="D535" s="17">
        <v>6620.83</v>
      </c>
      <c r="E535" s="17">
        <v>1920.04</v>
      </c>
      <c r="F535" s="17">
        <v>4700.79</v>
      </c>
      <c r="G535" s="15" t="s">
        <v>218</v>
      </c>
      <c r="H535" s="18">
        <v>3</v>
      </c>
    </row>
    <row r="536" spans="1:8" x14ac:dyDescent="0.3">
      <c r="A536" s="15" t="s">
        <v>354</v>
      </c>
      <c r="B536" s="15">
        <f t="shared" si="8"/>
        <v>67319</v>
      </c>
      <c r="C536" s="16">
        <v>43465</v>
      </c>
      <c r="D536" s="17">
        <v>4745.83</v>
      </c>
      <c r="E536" s="17">
        <v>1376.29</v>
      </c>
      <c r="F536" s="17">
        <v>3369.54</v>
      </c>
      <c r="G536" s="15" t="s">
        <v>218</v>
      </c>
      <c r="H536" s="18">
        <v>6</v>
      </c>
    </row>
    <row r="537" spans="1:8" x14ac:dyDescent="0.3">
      <c r="A537" s="15" t="s">
        <v>355</v>
      </c>
      <c r="B537" s="15">
        <f t="shared" si="8"/>
        <v>67320</v>
      </c>
      <c r="C537" s="16">
        <v>43465</v>
      </c>
      <c r="D537" s="17">
        <v>2683.33</v>
      </c>
      <c r="E537" s="17">
        <v>590.33000000000004</v>
      </c>
      <c r="F537" s="17">
        <v>2093</v>
      </c>
      <c r="G537" s="15" t="s">
        <v>218</v>
      </c>
      <c r="H537" s="18">
        <v>6</v>
      </c>
    </row>
    <row r="538" spans="1:8" x14ac:dyDescent="0.3">
      <c r="A538" s="15" t="s">
        <v>356</v>
      </c>
      <c r="B538" s="15">
        <f t="shared" si="8"/>
        <v>67321</v>
      </c>
      <c r="C538" s="16">
        <v>43465</v>
      </c>
      <c r="D538" s="17">
        <v>3620.83</v>
      </c>
      <c r="E538" s="17">
        <v>615.54</v>
      </c>
      <c r="F538" s="17">
        <v>3005.29</v>
      </c>
      <c r="G538" s="15" t="s">
        <v>218</v>
      </c>
      <c r="H538" s="18">
        <v>5</v>
      </c>
    </row>
    <row r="539" spans="1:8" x14ac:dyDescent="0.3">
      <c r="A539" s="15" t="s">
        <v>357</v>
      </c>
      <c r="B539" s="15">
        <f t="shared" ref="B539:B602" si="9">B538+1</f>
        <v>67322</v>
      </c>
      <c r="C539" s="16">
        <v>43465</v>
      </c>
      <c r="D539" s="17">
        <v>6058.33</v>
      </c>
      <c r="E539" s="17">
        <v>1635.75</v>
      </c>
      <c r="F539" s="17">
        <v>4422.58</v>
      </c>
      <c r="G539" s="15" t="s">
        <v>218</v>
      </c>
      <c r="H539" s="18">
        <v>2</v>
      </c>
    </row>
    <row r="540" spans="1:8" x14ac:dyDescent="0.3">
      <c r="A540" s="15" t="s">
        <v>358</v>
      </c>
      <c r="B540" s="15">
        <f t="shared" si="9"/>
        <v>67323</v>
      </c>
      <c r="C540" s="16">
        <v>43465</v>
      </c>
      <c r="D540" s="17">
        <v>5683.33</v>
      </c>
      <c r="E540" s="17">
        <v>1364</v>
      </c>
      <c r="F540" s="17">
        <v>4319.33</v>
      </c>
      <c r="G540" s="15" t="s">
        <v>218</v>
      </c>
      <c r="H540" s="18">
        <v>6</v>
      </c>
    </row>
    <row r="541" spans="1:8" x14ac:dyDescent="0.3">
      <c r="A541" s="15" t="s">
        <v>359</v>
      </c>
      <c r="B541" s="15">
        <f t="shared" si="9"/>
        <v>67324</v>
      </c>
      <c r="C541" s="16">
        <v>43465</v>
      </c>
      <c r="D541" s="17">
        <v>6433.33</v>
      </c>
      <c r="E541" s="17">
        <v>1801.33</v>
      </c>
      <c r="F541" s="17">
        <v>4632</v>
      </c>
      <c r="G541" s="15" t="s">
        <v>218</v>
      </c>
      <c r="H541" s="18">
        <v>2</v>
      </c>
    </row>
    <row r="542" spans="1:8" x14ac:dyDescent="0.3">
      <c r="A542" s="15" t="s">
        <v>360</v>
      </c>
      <c r="B542" s="15">
        <f t="shared" si="9"/>
        <v>67325</v>
      </c>
      <c r="C542" s="16">
        <v>43465</v>
      </c>
      <c r="D542" s="17">
        <v>5495.83</v>
      </c>
      <c r="E542" s="17">
        <v>1428.92</v>
      </c>
      <c r="F542" s="17">
        <v>4066.91</v>
      </c>
      <c r="G542" s="15" t="s">
        <v>218</v>
      </c>
      <c r="H542" s="18">
        <v>4</v>
      </c>
    </row>
    <row r="543" spans="1:8" x14ac:dyDescent="0.3">
      <c r="A543" s="15" t="s">
        <v>361</v>
      </c>
      <c r="B543" s="15">
        <f t="shared" si="9"/>
        <v>67326</v>
      </c>
      <c r="C543" s="16">
        <v>43465</v>
      </c>
      <c r="D543" s="17">
        <v>6058.33</v>
      </c>
      <c r="E543" s="17">
        <v>1635.75</v>
      </c>
      <c r="F543" s="17">
        <v>4422.58</v>
      </c>
      <c r="G543" s="15" t="s">
        <v>218</v>
      </c>
      <c r="H543" s="18">
        <v>3</v>
      </c>
    </row>
    <row r="544" spans="1:8" x14ac:dyDescent="0.3">
      <c r="A544" s="15" t="s">
        <v>362</v>
      </c>
      <c r="B544" s="15">
        <f t="shared" si="9"/>
        <v>67327</v>
      </c>
      <c r="C544" s="16">
        <v>43465</v>
      </c>
      <c r="D544" s="17">
        <v>3808.33</v>
      </c>
      <c r="E544" s="17">
        <v>914</v>
      </c>
      <c r="F544" s="17">
        <v>2894.33</v>
      </c>
      <c r="G544" s="15" t="s">
        <v>218</v>
      </c>
      <c r="H544" s="18">
        <v>2</v>
      </c>
    </row>
    <row r="545" spans="1:8" x14ac:dyDescent="0.3">
      <c r="A545" s="15" t="s">
        <v>363</v>
      </c>
      <c r="B545" s="15">
        <f t="shared" si="9"/>
        <v>67328</v>
      </c>
      <c r="C545" s="16">
        <v>43465</v>
      </c>
      <c r="D545" s="17">
        <v>4933.33</v>
      </c>
      <c r="E545" s="17">
        <v>1430.67</v>
      </c>
      <c r="F545" s="17">
        <v>3502.66</v>
      </c>
      <c r="G545" s="15" t="s">
        <v>218</v>
      </c>
      <c r="H545" s="18">
        <v>4</v>
      </c>
    </row>
    <row r="546" spans="1:8" x14ac:dyDescent="0.3">
      <c r="A546" s="15" t="s">
        <v>364</v>
      </c>
      <c r="B546" s="15">
        <f t="shared" si="9"/>
        <v>67329</v>
      </c>
      <c r="C546" s="16">
        <v>43465</v>
      </c>
      <c r="D546" s="17">
        <v>5120.83</v>
      </c>
      <c r="E546" s="17">
        <v>1433.83</v>
      </c>
      <c r="F546" s="17">
        <v>3687</v>
      </c>
      <c r="G546" s="15" t="s">
        <v>218</v>
      </c>
      <c r="H546" s="18">
        <v>2</v>
      </c>
    </row>
    <row r="547" spans="1:8" x14ac:dyDescent="0.3">
      <c r="A547" s="15" t="s">
        <v>365</v>
      </c>
      <c r="B547" s="15">
        <f t="shared" si="9"/>
        <v>67330</v>
      </c>
      <c r="C547" s="16">
        <v>43465</v>
      </c>
      <c r="D547" s="17">
        <v>4745.83</v>
      </c>
      <c r="E547" s="17">
        <v>1186.46</v>
      </c>
      <c r="F547" s="17">
        <v>3559.37</v>
      </c>
      <c r="G547" s="15" t="s">
        <v>218</v>
      </c>
      <c r="H547" s="18">
        <v>5</v>
      </c>
    </row>
    <row r="548" spans="1:8" x14ac:dyDescent="0.3">
      <c r="A548" s="15" t="s">
        <v>366</v>
      </c>
      <c r="B548" s="15">
        <f t="shared" si="9"/>
        <v>67331</v>
      </c>
      <c r="C548" s="16">
        <v>43465</v>
      </c>
      <c r="D548" s="17">
        <v>6245.83</v>
      </c>
      <c r="E548" s="17">
        <v>1998.67</v>
      </c>
      <c r="F548" s="17">
        <v>4247.16</v>
      </c>
      <c r="G548" s="15" t="s">
        <v>218</v>
      </c>
      <c r="H548" s="18">
        <v>2</v>
      </c>
    </row>
    <row r="549" spans="1:8" x14ac:dyDescent="0.3">
      <c r="A549" s="15" t="s">
        <v>367</v>
      </c>
      <c r="B549" s="15">
        <f t="shared" si="9"/>
        <v>67332</v>
      </c>
      <c r="C549" s="16">
        <v>43465</v>
      </c>
      <c r="D549" s="17">
        <v>6808.33</v>
      </c>
      <c r="E549" s="17">
        <v>1838.25</v>
      </c>
      <c r="F549" s="17">
        <v>4970.08</v>
      </c>
      <c r="G549" s="15" t="s">
        <v>218</v>
      </c>
      <c r="H549" s="18">
        <v>4</v>
      </c>
    </row>
    <row r="550" spans="1:8" x14ac:dyDescent="0.3">
      <c r="A550" s="15" t="s">
        <v>368</v>
      </c>
      <c r="B550" s="15">
        <f t="shared" si="9"/>
        <v>67333</v>
      </c>
      <c r="C550" s="16">
        <v>43465</v>
      </c>
      <c r="D550" s="17">
        <v>4558.33</v>
      </c>
      <c r="E550" s="17">
        <v>1321.92</v>
      </c>
      <c r="F550" s="17">
        <v>3236.41</v>
      </c>
      <c r="G550" s="15" t="s">
        <v>218</v>
      </c>
      <c r="H550" s="18">
        <v>3</v>
      </c>
    </row>
    <row r="551" spans="1:8" x14ac:dyDescent="0.3">
      <c r="A551" s="15" t="s">
        <v>369</v>
      </c>
      <c r="B551" s="15">
        <f t="shared" si="9"/>
        <v>67334</v>
      </c>
      <c r="C551" s="16">
        <v>43465</v>
      </c>
      <c r="D551" s="17">
        <v>5308.33</v>
      </c>
      <c r="E551" s="17">
        <v>1486.33</v>
      </c>
      <c r="F551" s="17">
        <v>3822</v>
      </c>
      <c r="G551" s="15" t="s">
        <v>218</v>
      </c>
      <c r="H551" s="18">
        <v>5</v>
      </c>
    </row>
    <row r="552" spans="1:8" x14ac:dyDescent="0.3">
      <c r="A552" s="15" t="s">
        <v>370</v>
      </c>
      <c r="B552" s="15">
        <f t="shared" si="9"/>
        <v>67335</v>
      </c>
      <c r="C552" s="16">
        <v>43465</v>
      </c>
      <c r="D552" s="17">
        <v>5870.83</v>
      </c>
      <c r="E552" s="17">
        <v>1409</v>
      </c>
      <c r="F552" s="17">
        <v>4461.83</v>
      </c>
      <c r="G552" s="15" t="s">
        <v>218</v>
      </c>
      <c r="H552" s="18">
        <v>2</v>
      </c>
    </row>
    <row r="553" spans="1:8" x14ac:dyDescent="0.3">
      <c r="A553" s="15" t="s">
        <v>371</v>
      </c>
      <c r="B553" s="15">
        <f t="shared" si="9"/>
        <v>67336</v>
      </c>
      <c r="C553" s="16">
        <v>43465</v>
      </c>
      <c r="D553" s="17">
        <v>2870.83</v>
      </c>
      <c r="E553" s="17">
        <v>689</v>
      </c>
      <c r="F553" s="17">
        <v>2181.83</v>
      </c>
      <c r="G553" s="15" t="s">
        <v>218</v>
      </c>
      <c r="H553" s="18">
        <v>6</v>
      </c>
    </row>
    <row r="554" spans="1:8" x14ac:dyDescent="0.3">
      <c r="A554" s="15" t="s">
        <v>372</v>
      </c>
      <c r="B554" s="15">
        <f t="shared" si="9"/>
        <v>67337</v>
      </c>
      <c r="C554" s="16">
        <v>43465</v>
      </c>
      <c r="D554" s="17">
        <v>6808.33</v>
      </c>
      <c r="E554" s="17">
        <v>1838.25</v>
      </c>
      <c r="F554" s="17">
        <v>4970.08</v>
      </c>
      <c r="G554" s="15" t="s">
        <v>218</v>
      </c>
      <c r="H554" s="18">
        <v>2</v>
      </c>
    </row>
    <row r="555" spans="1:8" x14ac:dyDescent="0.3">
      <c r="A555" s="15" t="s">
        <v>373</v>
      </c>
      <c r="B555" s="15">
        <f t="shared" si="9"/>
        <v>67338</v>
      </c>
      <c r="C555" s="16">
        <v>43465</v>
      </c>
      <c r="D555" s="17">
        <v>2308.33</v>
      </c>
      <c r="E555" s="17">
        <v>207.75</v>
      </c>
      <c r="F555" s="17">
        <v>2100.58</v>
      </c>
      <c r="G555" s="15" t="s">
        <v>218</v>
      </c>
      <c r="H555" s="18">
        <v>6</v>
      </c>
    </row>
    <row r="556" spans="1:8" x14ac:dyDescent="0.3">
      <c r="A556" s="15" t="s">
        <v>374</v>
      </c>
      <c r="B556" s="15">
        <f t="shared" si="9"/>
        <v>67339</v>
      </c>
      <c r="C556" s="16">
        <v>43465</v>
      </c>
      <c r="D556" s="17">
        <v>3245.83</v>
      </c>
      <c r="E556" s="17">
        <v>681.63</v>
      </c>
      <c r="F556" s="17">
        <v>2564.1999999999998</v>
      </c>
      <c r="G556" s="15" t="s">
        <v>218</v>
      </c>
      <c r="H556" s="18">
        <v>6</v>
      </c>
    </row>
    <row r="557" spans="1:8" x14ac:dyDescent="0.3">
      <c r="A557" s="15" t="s">
        <v>375</v>
      </c>
      <c r="B557" s="15">
        <f t="shared" si="9"/>
        <v>67340</v>
      </c>
      <c r="C557" s="16">
        <v>43465</v>
      </c>
      <c r="D557" s="17">
        <v>4183.33</v>
      </c>
      <c r="E557" s="17">
        <v>1171.33</v>
      </c>
      <c r="F557" s="17">
        <v>3012</v>
      </c>
      <c r="G557" s="15" t="s">
        <v>218</v>
      </c>
      <c r="H557" s="18">
        <v>5</v>
      </c>
    </row>
    <row r="558" spans="1:8" x14ac:dyDescent="0.3">
      <c r="A558" s="15" t="s">
        <v>376</v>
      </c>
      <c r="B558" s="15">
        <f t="shared" si="9"/>
        <v>67341</v>
      </c>
      <c r="C558" s="16">
        <v>43465</v>
      </c>
      <c r="D558" s="17">
        <v>3433.33</v>
      </c>
      <c r="E558" s="17">
        <v>721</v>
      </c>
      <c r="F558" s="17">
        <v>2712.33</v>
      </c>
      <c r="G558" s="15" t="s">
        <v>218</v>
      </c>
      <c r="H558" s="18">
        <v>5</v>
      </c>
    </row>
    <row r="559" spans="1:8" x14ac:dyDescent="0.3">
      <c r="A559" s="15" t="s">
        <v>377</v>
      </c>
      <c r="B559" s="15">
        <f t="shared" si="9"/>
        <v>67342</v>
      </c>
      <c r="C559" s="16">
        <v>43465</v>
      </c>
      <c r="D559" s="17">
        <v>6245.83</v>
      </c>
      <c r="E559" s="17">
        <v>1936.21</v>
      </c>
      <c r="F559" s="17">
        <v>4309.62</v>
      </c>
      <c r="G559" s="15" t="s">
        <v>218</v>
      </c>
      <c r="H559" s="18">
        <v>5</v>
      </c>
    </row>
    <row r="560" spans="1:8" x14ac:dyDescent="0.3">
      <c r="A560" s="15" t="s">
        <v>378</v>
      </c>
      <c r="B560" s="15">
        <f t="shared" si="9"/>
        <v>67343</v>
      </c>
      <c r="C560" s="16">
        <v>43465</v>
      </c>
      <c r="D560" s="17">
        <v>4745.83</v>
      </c>
      <c r="E560" s="17">
        <v>1139</v>
      </c>
      <c r="F560" s="17">
        <v>3606.83</v>
      </c>
      <c r="G560" s="15" t="s">
        <v>218</v>
      </c>
      <c r="H560" s="18">
        <v>3</v>
      </c>
    </row>
    <row r="561" spans="1:8" x14ac:dyDescent="0.3">
      <c r="A561" s="15" t="s">
        <v>379</v>
      </c>
      <c r="B561" s="15">
        <f t="shared" si="9"/>
        <v>67344</v>
      </c>
      <c r="C561" s="16">
        <v>43465</v>
      </c>
      <c r="D561" s="17">
        <v>2870.83</v>
      </c>
      <c r="E561" s="17">
        <v>545.46</v>
      </c>
      <c r="F561" s="17">
        <v>2325.37</v>
      </c>
      <c r="G561" s="15" t="s">
        <v>218</v>
      </c>
      <c r="H561" s="18">
        <v>6</v>
      </c>
    </row>
    <row r="562" spans="1:8" x14ac:dyDescent="0.3">
      <c r="A562" s="15" t="s">
        <v>380</v>
      </c>
      <c r="B562" s="15">
        <f t="shared" si="9"/>
        <v>67345</v>
      </c>
      <c r="C562" s="16">
        <v>43465</v>
      </c>
      <c r="D562" s="17">
        <v>3995.83</v>
      </c>
      <c r="E562" s="17">
        <v>959</v>
      </c>
      <c r="F562" s="17">
        <v>3036.83</v>
      </c>
      <c r="G562" s="15" t="s">
        <v>218</v>
      </c>
      <c r="H562" s="18">
        <v>4</v>
      </c>
    </row>
    <row r="563" spans="1:8" x14ac:dyDescent="0.3">
      <c r="A563" s="15" t="s">
        <v>381</v>
      </c>
      <c r="B563" s="15">
        <f t="shared" si="9"/>
        <v>67346</v>
      </c>
      <c r="C563" s="16">
        <v>43465</v>
      </c>
      <c r="D563" s="17">
        <v>4183.33</v>
      </c>
      <c r="E563" s="17">
        <v>1129.5</v>
      </c>
      <c r="F563" s="17">
        <v>3053.83</v>
      </c>
      <c r="G563" s="15" t="s">
        <v>218</v>
      </c>
      <c r="H563" s="18">
        <v>4</v>
      </c>
    </row>
    <row r="564" spans="1:8" x14ac:dyDescent="0.3">
      <c r="A564" s="15" t="s">
        <v>382</v>
      </c>
      <c r="B564" s="15">
        <f t="shared" si="9"/>
        <v>67347</v>
      </c>
      <c r="C564" s="16">
        <v>43465</v>
      </c>
      <c r="D564" s="17">
        <v>2683.33</v>
      </c>
      <c r="E564" s="17">
        <v>617.16999999999996</v>
      </c>
      <c r="F564" s="17">
        <v>2066.16</v>
      </c>
      <c r="G564" s="15" t="s">
        <v>218</v>
      </c>
      <c r="H564" s="18">
        <v>6</v>
      </c>
    </row>
    <row r="565" spans="1:8" x14ac:dyDescent="0.3">
      <c r="A565" s="15" t="s">
        <v>383</v>
      </c>
      <c r="B565" s="15">
        <f t="shared" si="9"/>
        <v>67348</v>
      </c>
      <c r="C565" s="16">
        <v>43465</v>
      </c>
      <c r="D565" s="17">
        <v>3620.83</v>
      </c>
      <c r="E565" s="17">
        <v>615.54</v>
      </c>
      <c r="F565" s="17">
        <v>3005.29</v>
      </c>
      <c r="G565" s="15" t="s">
        <v>218</v>
      </c>
      <c r="H565" s="18">
        <v>3</v>
      </c>
    </row>
    <row r="566" spans="1:8" x14ac:dyDescent="0.3">
      <c r="A566" s="15" t="s">
        <v>384</v>
      </c>
      <c r="B566" s="15">
        <f t="shared" si="9"/>
        <v>67349</v>
      </c>
      <c r="C566" s="16">
        <v>43465</v>
      </c>
      <c r="D566" s="17">
        <v>6058.33</v>
      </c>
      <c r="E566" s="17">
        <v>1817.5</v>
      </c>
      <c r="F566" s="17">
        <v>4240.83</v>
      </c>
      <c r="G566" s="15" t="s">
        <v>218</v>
      </c>
      <c r="H566" s="18">
        <v>4</v>
      </c>
    </row>
    <row r="567" spans="1:8" x14ac:dyDescent="0.3">
      <c r="A567" s="15" t="s">
        <v>385</v>
      </c>
      <c r="B567" s="15">
        <f t="shared" si="9"/>
        <v>67350</v>
      </c>
      <c r="C567" s="16">
        <v>43465</v>
      </c>
      <c r="D567" s="17">
        <v>5683.33</v>
      </c>
      <c r="E567" s="17">
        <v>1534.5</v>
      </c>
      <c r="F567" s="17">
        <v>4148.83</v>
      </c>
      <c r="G567" s="15" t="s">
        <v>218</v>
      </c>
      <c r="H567" s="18">
        <v>2</v>
      </c>
    </row>
    <row r="568" spans="1:8" x14ac:dyDescent="0.3">
      <c r="A568" s="15" t="s">
        <v>386</v>
      </c>
      <c r="B568" s="15">
        <f t="shared" si="9"/>
        <v>67351</v>
      </c>
      <c r="C568" s="16">
        <v>43465</v>
      </c>
      <c r="D568" s="17">
        <v>6433.33</v>
      </c>
      <c r="E568" s="17">
        <v>1865.67</v>
      </c>
      <c r="F568" s="17">
        <v>4567.66</v>
      </c>
      <c r="G568" s="15" t="s">
        <v>218</v>
      </c>
      <c r="H568" s="18">
        <v>6</v>
      </c>
    </row>
    <row r="569" spans="1:8" x14ac:dyDescent="0.3">
      <c r="A569" s="15" t="s">
        <v>387</v>
      </c>
      <c r="B569" s="15">
        <f t="shared" si="9"/>
        <v>67352</v>
      </c>
      <c r="C569" s="16">
        <v>43465</v>
      </c>
      <c r="D569" s="17">
        <v>5495.83</v>
      </c>
      <c r="E569" s="17">
        <v>1373.96</v>
      </c>
      <c r="F569" s="17">
        <v>4121.87</v>
      </c>
      <c r="G569" s="15" t="s">
        <v>218</v>
      </c>
      <c r="H569" s="18">
        <v>4</v>
      </c>
    </row>
    <row r="570" spans="1:8" x14ac:dyDescent="0.3">
      <c r="A570" s="15" t="s">
        <v>388</v>
      </c>
      <c r="B570" s="15">
        <f t="shared" si="9"/>
        <v>67353</v>
      </c>
      <c r="C570" s="16">
        <v>43465</v>
      </c>
      <c r="D570" s="17">
        <v>6058.33</v>
      </c>
      <c r="E570" s="17">
        <v>1756.92</v>
      </c>
      <c r="F570" s="17">
        <v>4301.41</v>
      </c>
      <c r="G570" s="15" t="s">
        <v>218</v>
      </c>
      <c r="H570" s="18">
        <v>4</v>
      </c>
    </row>
    <row r="571" spans="1:8" x14ac:dyDescent="0.3">
      <c r="A571" s="15" t="s">
        <v>389</v>
      </c>
      <c r="B571" s="15">
        <f t="shared" si="9"/>
        <v>67354</v>
      </c>
      <c r="C571" s="16">
        <v>43465</v>
      </c>
      <c r="D571" s="17">
        <v>3808.33</v>
      </c>
      <c r="E571" s="17">
        <v>647.41999999999996</v>
      </c>
      <c r="F571" s="17">
        <v>3160.91</v>
      </c>
      <c r="G571" s="15" t="s">
        <v>218</v>
      </c>
      <c r="H571" s="18">
        <v>3</v>
      </c>
    </row>
    <row r="572" spans="1:8" x14ac:dyDescent="0.3">
      <c r="A572" s="15" t="s">
        <v>390</v>
      </c>
      <c r="B572" s="15">
        <f t="shared" si="9"/>
        <v>67355</v>
      </c>
      <c r="C572" s="16">
        <v>43465</v>
      </c>
      <c r="D572" s="17">
        <v>4933.33</v>
      </c>
      <c r="E572" s="17">
        <v>1134.67</v>
      </c>
      <c r="F572" s="17">
        <v>3798.66</v>
      </c>
      <c r="G572" s="15" t="s">
        <v>218</v>
      </c>
      <c r="H572" s="18">
        <v>6</v>
      </c>
    </row>
    <row r="573" spans="1:8" x14ac:dyDescent="0.3">
      <c r="A573" s="15" t="s">
        <v>391</v>
      </c>
      <c r="B573" s="15">
        <f t="shared" si="9"/>
        <v>67356</v>
      </c>
      <c r="C573" s="16">
        <v>43465</v>
      </c>
      <c r="D573" s="17">
        <v>5120.83</v>
      </c>
      <c r="E573" s="17">
        <v>1331.42</v>
      </c>
      <c r="F573" s="17">
        <v>3789.41</v>
      </c>
      <c r="G573" s="15" t="s">
        <v>218</v>
      </c>
      <c r="H573" s="18">
        <v>5</v>
      </c>
    </row>
    <row r="574" spans="1:8" x14ac:dyDescent="0.3">
      <c r="A574" s="15" t="s">
        <v>392</v>
      </c>
      <c r="B574" s="15">
        <f t="shared" si="9"/>
        <v>67357</v>
      </c>
      <c r="C574" s="16">
        <v>43465</v>
      </c>
      <c r="D574" s="17">
        <v>3995.83</v>
      </c>
      <c r="E574" s="17">
        <v>839.13</v>
      </c>
      <c r="F574" s="17">
        <v>3156.7</v>
      </c>
      <c r="G574" s="15" t="s">
        <v>218</v>
      </c>
      <c r="H574" s="18">
        <v>1</v>
      </c>
    </row>
    <row r="575" spans="1:8" x14ac:dyDescent="0.3">
      <c r="A575" s="15" t="s">
        <v>393</v>
      </c>
      <c r="B575" s="15">
        <f t="shared" si="9"/>
        <v>67358</v>
      </c>
      <c r="C575" s="16">
        <v>43465</v>
      </c>
      <c r="D575" s="17">
        <v>6995.83</v>
      </c>
      <c r="E575" s="17">
        <v>2238.67</v>
      </c>
      <c r="F575" s="17">
        <v>4757.16</v>
      </c>
      <c r="G575" s="15" t="s">
        <v>218</v>
      </c>
      <c r="H575" s="18">
        <v>3</v>
      </c>
    </row>
    <row r="576" spans="1:8" x14ac:dyDescent="0.3">
      <c r="A576" s="15" t="s">
        <v>394</v>
      </c>
      <c r="B576" s="15">
        <f t="shared" si="9"/>
        <v>67359</v>
      </c>
      <c r="C576" s="16">
        <v>43465</v>
      </c>
      <c r="D576" s="17">
        <v>4183.33</v>
      </c>
      <c r="E576" s="17">
        <v>1045.83</v>
      </c>
      <c r="F576" s="17">
        <v>3137.5</v>
      </c>
      <c r="G576" s="15" t="s">
        <v>218</v>
      </c>
      <c r="H576" s="18">
        <v>5</v>
      </c>
    </row>
    <row r="577" spans="1:8" x14ac:dyDescent="0.3">
      <c r="A577" s="15" t="s">
        <v>395</v>
      </c>
      <c r="B577" s="15">
        <f t="shared" si="9"/>
        <v>67360</v>
      </c>
      <c r="C577" s="16">
        <v>43465</v>
      </c>
      <c r="D577" s="17">
        <v>5870.83</v>
      </c>
      <c r="E577" s="17">
        <v>1643.83</v>
      </c>
      <c r="F577" s="17">
        <v>4227</v>
      </c>
      <c r="G577" s="15" t="s">
        <v>218</v>
      </c>
      <c r="H577" s="18">
        <v>1</v>
      </c>
    </row>
    <row r="578" spans="1:8" x14ac:dyDescent="0.3">
      <c r="A578" s="15" t="s">
        <v>396</v>
      </c>
      <c r="B578" s="15">
        <f t="shared" si="9"/>
        <v>67361</v>
      </c>
      <c r="C578" s="16">
        <v>43465</v>
      </c>
      <c r="D578" s="17">
        <v>5308.33</v>
      </c>
      <c r="E578" s="17">
        <v>1327.08</v>
      </c>
      <c r="F578" s="17">
        <v>3981.25</v>
      </c>
      <c r="G578" s="15" t="s">
        <v>218</v>
      </c>
      <c r="H578" s="18">
        <v>2</v>
      </c>
    </row>
    <row r="579" spans="1:8" x14ac:dyDescent="0.3">
      <c r="A579" s="15" t="s">
        <v>397</v>
      </c>
      <c r="B579" s="15">
        <f t="shared" si="9"/>
        <v>67362</v>
      </c>
      <c r="C579" s="16">
        <v>43465</v>
      </c>
      <c r="D579" s="17">
        <v>6620.83</v>
      </c>
      <c r="E579" s="17">
        <v>1986.25</v>
      </c>
      <c r="F579" s="17">
        <v>4634.58</v>
      </c>
      <c r="G579" s="15" t="s">
        <v>218</v>
      </c>
      <c r="H579" s="18">
        <v>3</v>
      </c>
    </row>
    <row r="580" spans="1:8" x14ac:dyDescent="0.3">
      <c r="A580" s="15" t="s">
        <v>398</v>
      </c>
      <c r="B580" s="15">
        <f t="shared" si="9"/>
        <v>67363</v>
      </c>
      <c r="C580" s="16">
        <v>43465</v>
      </c>
      <c r="D580" s="17">
        <v>4558.33</v>
      </c>
      <c r="E580" s="17">
        <v>1139.58</v>
      </c>
      <c r="F580" s="17">
        <v>3418.75</v>
      </c>
      <c r="G580" s="15" t="s">
        <v>218</v>
      </c>
      <c r="H580" s="18">
        <v>2</v>
      </c>
    </row>
    <row r="581" spans="1:8" x14ac:dyDescent="0.3">
      <c r="A581" s="15" t="s">
        <v>399</v>
      </c>
      <c r="B581" s="15">
        <f t="shared" si="9"/>
        <v>67364</v>
      </c>
      <c r="C581" s="16">
        <v>43465</v>
      </c>
      <c r="D581" s="17">
        <v>2683.33</v>
      </c>
      <c r="E581" s="17">
        <v>456.17</v>
      </c>
      <c r="F581" s="17">
        <v>2227.16</v>
      </c>
      <c r="G581" s="15" t="s">
        <v>218</v>
      </c>
      <c r="H581" s="18">
        <v>6</v>
      </c>
    </row>
    <row r="582" spans="1:8" x14ac:dyDescent="0.3">
      <c r="A582" s="15" t="s">
        <v>400</v>
      </c>
      <c r="B582" s="15">
        <f t="shared" si="9"/>
        <v>67365</v>
      </c>
      <c r="C582" s="16">
        <v>43465</v>
      </c>
      <c r="D582" s="17">
        <v>3620.83</v>
      </c>
      <c r="E582" s="17">
        <v>760.38</v>
      </c>
      <c r="F582" s="17">
        <v>2860.45</v>
      </c>
      <c r="G582" s="15" t="s">
        <v>218</v>
      </c>
      <c r="H582" s="18">
        <v>5</v>
      </c>
    </row>
    <row r="583" spans="1:8" x14ac:dyDescent="0.3">
      <c r="A583" s="15" t="s">
        <v>401</v>
      </c>
      <c r="B583" s="15">
        <f t="shared" si="9"/>
        <v>67366</v>
      </c>
      <c r="C583" s="16">
        <v>43465</v>
      </c>
      <c r="D583" s="17">
        <v>6058.33</v>
      </c>
      <c r="E583" s="17">
        <v>1817.5</v>
      </c>
      <c r="F583" s="17">
        <v>4240.83</v>
      </c>
      <c r="G583" s="15" t="s">
        <v>218</v>
      </c>
      <c r="H583" s="18">
        <v>2</v>
      </c>
    </row>
    <row r="584" spans="1:8" x14ac:dyDescent="0.3">
      <c r="A584" s="15" t="s">
        <v>402</v>
      </c>
      <c r="B584" s="15">
        <f t="shared" si="9"/>
        <v>67367</v>
      </c>
      <c r="C584" s="16">
        <v>43465</v>
      </c>
      <c r="D584" s="17">
        <v>5683.33</v>
      </c>
      <c r="E584" s="17">
        <v>1307.17</v>
      </c>
      <c r="F584" s="17">
        <v>4376.16</v>
      </c>
      <c r="G584" s="15" t="s">
        <v>218</v>
      </c>
      <c r="H584" s="18">
        <v>2</v>
      </c>
    </row>
    <row r="585" spans="1:8" x14ac:dyDescent="0.3">
      <c r="A585" s="15" t="s">
        <v>403</v>
      </c>
      <c r="B585" s="15">
        <f t="shared" si="9"/>
        <v>67368</v>
      </c>
      <c r="C585" s="16">
        <v>43465</v>
      </c>
      <c r="D585" s="17">
        <v>6433.33</v>
      </c>
      <c r="E585" s="17">
        <v>1737</v>
      </c>
      <c r="F585" s="17">
        <v>4696.33</v>
      </c>
      <c r="G585" s="15" t="s">
        <v>218</v>
      </c>
      <c r="H585" s="18">
        <v>1</v>
      </c>
    </row>
    <row r="586" spans="1:8" x14ac:dyDescent="0.3">
      <c r="A586" s="15" t="s">
        <v>404</v>
      </c>
      <c r="B586" s="15">
        <f t="shared" si="9"/>
        <v>67369</v>
      </c>
      <c r="C586" s="16">
        <v>43465</v>
      </c>
      <c r="D586" s="17">
        <v>5683.33</v>
      </c>
      <c r="E586" s="17">
        <v>1591.33</v>
      </c>
      <c r="F586" s="17">
        <v>4092</v>
      </c>
      <c r="G586" s="15" t="s">
        <v>218</v>
      </c>
      <c r="H586" s="18">
        <v>2</v>
      </c>
    </row>
    <row r="587" spans="1:8" x14ac:dyDescent="0.3">
      <c r="A587" s="15" t="s">
        <v>405</v>
      </c>
      <c r="B587" s="15">
        <f t="shared" si="9"/>
        <v>67370</v>
      </c>
      <c r="C587" s="16">
        <v>43465</v>
      </c>
      <c r="D587" s="17">
        <v>4933.33</v>
      </c>
      <c r="E587" s="17">
        <v>1233.33</v>
      </c>
      <c r="F587" s="17">
        <v>3700</v>
      </c>
      <c r="G587" s="15" t="s">
        <v>218</v>
      </c>
      <c r="H587" s="18">
        <v>3</v>
      </c>
    </row>
    <row r="588" spans="1:8" x14ac:dyDescent="0.3">
      <c r="A588" s="15" t="s">
        <v>406</v>
      </c>
      <c r="B588" s="15">
        <f t="shared" si="9"/>
        <v>67371</v>
      </c>
      <c r="C588" s="16">
        <v>43465</v>
      </c>
      <c r="D588" s="17">
        <v>3808.33</v>
      </c>
      <c r="E588" s="17">
        <v>914</v>
      </c>
      <c r="F588" s="17">
        <v>2894.33</v>
      </c>
      <c r="G588" s="15" t="s">
        <v>218</v>
      </c>
      <c r="H588" s="18">
        <v>5</v>
      </c>
    </row>
    <row r="589" spans="1:8" x14ac:dyDescent="0.3">
      <c r="A589" s="15" t="s">
        <v>407</v>
      </c>
      <c r="B589" s="15">
        <f t="shared" si="9"/>
        <v>67372</v>
      </c>
      <c r="C589" s="16">
        <v>43465</v>
      </c>
      <c r="D589" s="17">
        <v>3995.83</v>
      </c>
      <c r="E589" s="17">
        <v>759.21</v>
      </c>
      <c r="F589" s="17">
        <v>3236.62</v>
      </c>
      <c r="G589" s="15" t="s">
        <v>218</v>
      </c>
      <c r="H589" s="18">
        <v>4</v>
      </c>
    </row>
    <row r="590" spans="1:8" x14ac:dyDescent="0.3">
      <c r="A590" s="15" t="s">
        <v>408</v>
      </c>
      <c r="B590" s="15">
        <f t="shared" si="9"/>
        <v>67373</v>
      </c>
      <c r="C590" s="16">
        <v>43465</v>
      </c>
      <c r="D590" s="17">
        <v>3245.83</v>
      </c>
      <c r="E590" s="17">
        <v>584.25</v>
      </c>
      <c r="F590" s="17">
        <v>2661.58</v>
      </c>
      <c r="G590" s="15" t="s">
        <v>218</v>
      </c>
      <c r="H590" s="18">
        <v>6</v>
      </c>
    </row>
    <row r="591" spans="1:8" x14ac:dyDescent="0.3">
      <c r="A591" s="15" t="s">
        <v>409</v>
      </c>
      <c r="B591" s="15">
        <f t="shared" si="9"/>
        <v>67374</v>
      </c>
      <c r="C591" s="16">
        <v>43465</v>
      </c>
      <c r="D591" s="17">
        <v>6808.33</v>
      </c>
      <c r="E591" s="17">
        <v>1838.25</v>
      </c>
      <c r="F591" s="17">
        <v>4970.08</v>
      </c>
      <c r="G591" s="15" t="s">
        <v>218</v>
      </c>
      <c r="H591" s="18">
        <v>3</v>
      </c>
    </row>
    <row r="592" spans="1:8" x14ac:dyDescent="0.3">
      <c r="A592" s="15" t="s">
        <v>410</v>
      </c>
      <c r="B592" s="15">
        <f t="shared" si="9"/>
        <v>67375</v>
      </c>
      <c r="C592" s="16">
        <v>43465</v>
      </c>
      <c r="D592" s="17">
        <v>6433.33</v>
      </c>
      <c r="E592" s="17">
        <v>2058.67</v>
      </c>
      <c r="F592" s="17">
        <v>4374.66</v>
      </c>
      <c r="G592" s="15" t="s">
        <v>218</v>
      </c>
      <c r="H592" s="18">
        <v>4</v>
      </c>
    </row>
    <row r="593" spans="1:8" x14ac:dyDescent="0.3">
      <c r="A593" s="15" t="s">
        <v>411</v>
      </c>
      <c r="B593" s="15">
        <f t="shared" si="9"/>
        <v>67376</v>
      </c>
      <c r="C593" s="16">
        <v>43465</v>
      </c>
      <c r="D593" s="17">
        <v>3058.33</v>
      </c>
      <c r="E593" s="17">
        <v>764.58</v>
      </c>
      <c r="F593" s="17">
        <v>2293.75</v>
      </c>
      <c r="G593" s="15" t="s">
        <v>218</v>
      </c>
      <c r="H593" s="18">
        <v>6</v>
      </c>
    </row>
    <row r="594" spans="1:8" x14ac:dyDescent="0.3">
      <c r="A594" s="15" t="s">
        <v>412</v>
      </c>
      <c r="B594" s="15">
        <f t="shared" si="9"/>
        <v>67377</v>
      </c>
      <c r="C594" s="16">
        <v>43465</v>
      </c>
      <c r="D594" s="17">
        <v>5308.33</v>
      </c>
      <c r="E594" s="17">
        <v>1380.17</v>
      </c>
      <c r="F594" s="17">
        <v>3928.16</v>
      </c>
      <c r="G594" s="15" t="s">
        <v>218</v>
      </c>
      <c r="H594" s="18">
        <v>3</v>
      </c>
    </row>
    <row r="595" spans="1:8" x14ac:dyDescent="0.3">
      <c r="A595" s="15" t="s">
        <v>413</v>
      </c>
      <c r="B595" s="15">
        <f t="shared" si="9"/>
        <v>67378</v>
      </c>
      <c r="C595" s="16">
        <v>43465</v>
      </c>
      <c r="D595" s="17">
        <v>5308.33</v>
      </c>
      <c r="E595" s="17">
        <v>1433.25</v>
      </c>
      <c r="F595" s="17">
        <v>3875.08</v>
      </c>
      <c r="G595" s="15" t="s">
        <v>218</v>
      </c>
      <c r="H595" s="18">
        <v>3</v>
      </c>
    </row>
    <row r="596" spans="1:8" x14ac:dyDescent="0.3">
      <c r="A596" s="15" t="s">
        <v>217</v>
      </c>
      <c r="B596" s="15">
        <f t="shared" si="9"/>
        <v>67379</v>
      </c>
      <c r="C596" s="16">
        <v>43465</v>
      </c>
      <c r="D596" s="17">
        <v>10230</v>
      </c>
      <c r="E596" s="17">
        <v>2352.9</v>
      </c>
      <c r="F596" s="17">
        <v>7877.1</v>
      </c>
      <c r="G596" s="15" t="s">
        <v>418</v>
      </c>
      <c r="H596" s="18">
        <v>5</v>
      </c>
    </row>
    <row r="597" spans="1:8" x14ac:dyDescent="0.3">
      <c r="A597" s="15" t="s">
        <v>219</v>
      </c>
      <c r="B597" s="15">
        <f t="shared" si="9"/>
        <v>67380</v>
      </c>
      <c r="C597" s="16">
        <v>43465</v>
      </c>
      <c r="D597" s="17">
        <v>4570</v>
      </c>
      <c r="E597" s="17">
        <v>914</v>
      </c>
      <c r="F597" s="17">
        <v>3656</v>
      </c>
      <c r="G597" s="15" t="s">
        <v>418</v>
      </c>
      <c r="H597" s="18">
        <v>4</v>
      </c>
    </row>
    <row r="598" spans="1:8" x14ac:dyDescent="0.3">
      <c r="A598" s="15" t="s">
        <v>221</v>
      </c>
      <c r="B598" s="15">
        <f t="shared" si="9"/>
        <v>67381</v>
      </c>
      <c r="C598" s="16">
        <v>43465</v>
      </c>
      <c r="D598" s="17">
        <v>4345</v>
      </c>
      <c r="E598" s="17">
        <v>1086.25</v>
      </c>
      <c r="F598" s="17">
        <v>3258.75</v>
      </c>
      <c r="G598" s="15" t="s">
        <v>418</v>
      </c>
      <c r="H598" s="18">
        <v>6</v>
      </c>
    </row>
    <row r="599" spans="1:8" x14ac:dyDescent="0.3">
      <c r="A599" s="15" t="s">
        <v>224</v>
      </c>
      <c r="B599" s="15">
        <f t="shared" si="9"/>
        <v>67382</v>
      </c>
      <c r="C599" s="16">
        <v>43465</v>
      </c>
      <c r="D599" s="17">
        <v>16790</v>
      </c>
      <c r="E599" s="17">
        <v>5372.8</v>
      </c>
      <c r="F599" s="17">
        <v>11417.2</v>
      </c>
      <c r="G599" s="15" t="s">
        <v>418</v>
      </c>
      <c r="H599" s="18">
        <v>3</v>
      </c>
    </row>
    <row r="600" spans="1:8" x14ac:dyDescent="0.3">
      <c r="A600" s="15" t="s">
        <v>225</v>
      </c>
      <c r="B600" s="15">
        <f t="shared" si="9"/>
        <v>67383</v>
      </c>
      <c r="C600" s="16">
        <v>43465</v>
      </c>
      <c r="D600" s="17">
        <v>8205</v>
      </c>
      <c r="E600" s="17">
        <v>1887.15</v>
      </c>
      <c r="F600" s="17">
        <v>6317.85</v>
      </c>
      <c r="G600" s="15" t="s">
        <v>418</v>
      </c>
      <c r="H600" s="18">
        <v>5</v>
      </c>
    </row>
    <row r="601" spans="1:8" x14ac:dyDescent="0.3">
      <c r="A601" s="15" t="s">
        <v>226</v>
      </c>
      <c r="B601" s="15">
        <f t="shared" si="9"/>
        <v>67384</v>
      </c>
      <c r="C601" s="16">
        <v>43465</v>
      </c>
      <c r="D601" s="17">
        <v>8880</v>
      </c>
      <c r="E601" s="17">
        <v>2131.1999999999998</v>
      </c>
      <c r="F601" s="17">
        <v>6748.8</v>
      </c>
      <c r="G601" s="15" t="s">
        <v>418</v>
      </c>
      <c r="H601" s="18">
        <v>6</v>
      </c>
    </row>
    <row r="602" spans="1:8" x14ac:dyDescent="0.3">
      <c r="A602" s="15" t="s">
        <v>227</v>
      </c>
      <c r="B602" s="15">
        <f t="shared" si="9"/>
        <v>67385</v>
      </c>
      <c r="C602" s="16">
        <v>43465</v>
      </c>
      <c r="D602" s="17">
        <v>17240</v>
      </c>
      <c r="E602" s="17">
        <v>4827.2</v>
      </c>
      <c r="F602" s="17">
        <v>12412.8</v>
      </c>
      <c r="G602" s="15" t="s">
        <v>418</v>
      </c>
      <c r="H602" s="18">
        <v>5</v>
      </c>
    </row>
    <row r="603" spans="1:8" x14ac:dyDescent="0.3">
      <c r="A603" s="15" t="s">
        <v>228</v>
      </c>
      <c r="B603" s="15">
        <f t="shared" ref="B603:B666" si="10">B602+1</f>
        <v>67386</v>
      </c>
      <c r="C603" s="16">
        <v>43465</v>
      </c>
      <c r="D603" s="17">
        <v>7530</v>
      </c>
      <c r="E603" s="17">
        <v>2108.4</v>
      </c>
      <c r="F603" s="17">
        <v>5421.6</v>
      </c>
      <c r="G603" s="15" t="s">
        <v>418</v>
      </c>
      <c r="H603" s="18">
        <v>4</v>
      </c>
    </row>
    <row r="604" spans="1:8" x14ac:dyDescent="0.3">
      <c r="A604" s="15" t="s">
        <v>229</v>
      </c>
      <c r="B604" s="15">
        <f t="shared" si="10"/>
        <v>67387</v>
      </c>
      <c r="C604" s="16">
        <v>43465</v>
      </c>
      <c r="D604" s="17">
        <v>17690</v>
      </c>
      <c r="E604" s="17">
        <v>4776.3</v>
      </c>
      <c r="F604" s="17">
        <v>12913.7</v>
      </c>
      <c r="G604" s="15" t="s">
        <v>418</v>
      </c>
      <c r="H604" s="18">
        <v>4</v>
      </c>
    </row>
    <row r="605" spans="1:8" x14ac:dyDescent="0.3">
      <c r="A605" s="15" t="s">
        <v>230</v>
      </c>
      <c r="B605" s="15">
        <f t="shared" si="10"/>
        <v>67388</v>
      </c>
      <c r="C605" s="16">
        <v>43465</v>
      </c>
      <c r="D605" s="17">
        <v>17240</v>
      </c>
      <c r="E605" s="17">
        <v>5516.8</v>
      </c>
      <c r="F605" s="17">
        <v>11723.2</v>
      </c>
      <c r="G605" s="15" t="s">
        <v>418</v>
      </c>
      <c r="H605" s="18">
        <v>6</v>
      </c>
    </row>
    <row r="606" spans="1:8" x14ac:dyDescent="0.3">
      <c r="A606" s="15" t="s">
        <v>231</v>
      </c>
      <c r="B606" s="15">
        <f t="shared" si="10"/>
        <v>67389</v>
      </c>
      <c r="C606" s="16">
        <v>43465</v>
      </c>
      <c r="D606" s="17">
        <v>15890</v>
      </c>
      <c r="E606" s="17">
        <v>5084.8</v>
      </c>
      <c r="F606" s="17">
        <v>10805.2</v>
      </c>
      <c r="G606" s="15" t="s">
        <v>418</v>
      </c>
      <c r="H606" s="18">
        <v>4</v>
      </c>
    </row>
    <row r="607" spans="1:8" x14ac:dyDescent="0.3">
      <c r="A607" s="15" t="s">
        <v>232</v>
      </c>
      <c r="B607" s="15">
        <f t="shared" si="10"/>
        <v>67390</v>
      </c>
      <c r="C607" s="16">
        <v>43465</v>
      </c>
      <c r="D607" s="17">
        <v>7867.5</v>
      </c>
      <c r="E607" s="17">
        <v>2281.58</v>
      </c>
      <c r="F607" s="17">
        <v>5585.92</v>
      </c>
      <c r="G607" s="15" t="s">
        <v>418</v>
      </c>
      <c r="H607" s="18">
        <v>4</v>
      </c>
    </row>
    <row r="608" spans="1:8" x14ac:dyDescent="0.3">
      <c r="A608" s="15" t="s">
        <v>234</v>
      </c>
      <c r="B608" s="15">
        <f t="shared" si="10"/>
        <v>67391</v>
      </c>
      <c r="C608" s="16">
        <v>43465</v>
      </c>
      <c r="D608" s="17">
        <v>4345</v>
      </c>
      <c r="E608" s="17">
        <v>869</v>
      </c>
      <c r="F608" s="17">
        <v>3476</v>
      </c>
      <c r="G608" s="15" t="s">
        <v>418</v>
      </c>
      <c r="H608" s="18">
        <v>1</v>
      </c>
    </row>
    <row r="609" spans="1:8" x14ac:dyDescent="0.3">
      <c r="A609" s="15" t="s">
        <v>235</v>
      </c>
      <c r="B609" s="15">
        <f t="shared" si="10"/>
        <v>67392</v>
      </c>
      <c r="C609" s="16">
        <v>43465</v>
      </c>
      <c r="D609" s="17">
        <v>14540</v>
      </c>
      <c r="E609" s="17">
        <v>3925.8</v>
      </c>
      <c r="F609" s="17">
        <v>10614.2</v>
      </c>
      <c r="G609" s="15" t="s">
        <v>418</v>
      </c>
      <c r="H609" s="18">
        <v>5</v>
      </c>
    </row>
    <row r="610" spans="1:8" x14ac:dyDescent="0.3">
      <c r="A610" s="15" t="s">
        <v>237</v>
      </c>
      <c r="B610" s="15">
        <f t="shared" si="10"/>
        <v>67393</v>
      </c>
      <c r="C610" s="16">
        <v>43465</v>
      </c>
      <c r="D610" s="17">
        <v>17690</v>
      </c>
      <c r="E610" s="17">
        <v>5660.8</v>
      </c>
      <c r="F610" s="17">
        <v>12029.2</v>
      </c>
      <c r="G610" s="15" t="s">
        <v>418</v>
      </c>
      <c r="H610" s="18">
        <v>3</v>
      </c>
    </row>
    <row r="611" spans="1:8" x14ac:dyDescent="0.3">
      <c r="A611" s="15" t="s">
        <v>238</v>
      </c>
      <c r="B611" s="15">
        <f t="shared" si="10"/>
        <v>67394</v>
      </c>
      <c r="C611" s="16">
        <v>43465</v>
      </c>
      <c r="D611" s="17">
        <v>10230</v>
      </c>
      <c r="E611" s="17">
        <v>2557.5</v>
      </c>
      <c r="F611" s="17">
        <v>7672.5</v>
      </c>
      <c r="G611" s="15" t="s">
        <v>418</v>
      </c>
      <c r="H611" s="18">
        <v>3</v>
      </c>
    </row>
    <row r="612" spans="1:8" x14ac:dyDescent="0.3">
      <c r="A612" s="15" t="s">
        <v>239</v>
      </c>
      <c r="B612" s="15">
        <f t="shared" si="10"/>
        <v>67395</v>
      </c>
      <c r="C612" s="16">
        <v>43465</v>
      </c>
      <c r="D612" s="17">
        <v>14990</v>
      </c>
      <c r="E612" s="17">
        <v>4197.2</v>
      </c>
      <c r="F612" s="17">
        <v>10792.8</v>
      </c>
      <c r="G612" s="15" t="s">
        <v>418</v>
      </c>
      <c r="H612" s="18">
        <v>5</v>
      </c>
    </row>
    <row r="613" spans="1:8" x14ac:dyDescent="0.3">
      <c r="A613" s="15" t="s">
        <v>240</v>
      </c>
      <c r="B613" s="15">
        <f t="shared" si="10"/>
        <v>67396</v>
      </c>
      <c r="C613" s="16">
        <v>43465</v>
      </c>
      <c r="D613" s="17">
        <v>4120</v>
      </c>
      <c r="E613" s="17">
        <v>1030</v>
      </c>
      <c r="F613" s="17">
        <v>3090</v>
      </c>
      <c r="G613" s="15" t="s">
        <v>418</v>
      </c>
      <c r="H613" s="18">
        <v>1</v>
      </c>
    </row>
    <row r="614" spans="1:8" x14ac:dyDescent="0.3">
      <c r="A614" s="15" t="s">
        <v>241</v>
      </c>
      <c r="B614" s="15">
        <f t="shared" si="10"/>
        <v>67397</v>
      </c>
      <c r="C614" s="16">
        <v>43465</v>
      </c>
      <c r="D614" s="17">
        <v>9217.5</v>
      </c>
      <c r="E614" s="17">
        <v>2120.0300000000002</v>
      </c>
      <c r="F614" s="17">
        <v>7097.4699999999993</v>
      </c>
      <c r="G614" s="15" t="s">
        <v>418</v>
      </c>
      <c r="H614" s="18">
        <v>4</v>
      </c>
    </row>
    <row r="615" spans="1:8" x14ac:dyDescent="0.3">
      <c r="A615" s="15" t="s">
        <v>242</v>
      </c>
      <c r="B615" s="15">
        <f t="shared" si="10"/>
        <v>67398</v>
      </c>
      <c r="C615" s="16">
        <v>43465</v>
      </c>
      <c r="D615" s="17">
        <v>9217.5</v>
      </c>
      <c r="E615" s="17">
        <v>2488.73</v>
      </c>
      <c r="F615" s="17">
        <v>6728.77</v>
      </c>
      <c r="G615" s="15" t="s">
        <v>418</v>
      </c>
      <c r="H615" s="18">
        <v>6</v>
      </c>
    </row>
    <row r="616" spans="1:8" x14ac:dyDescent="0.3">
      <c r="A616" s="15" t="s">
        <v>243</v>
      </c>
      <c r="B616" s="15">
        <f t="shared" si="10"/>
        <v>67399</v>
      </c>
      <c r="C616" s="16">
        <v>43465</v>
      </c>
      <c r="D616" s="17">
        <v>8205</v>
      </c>
      <c r="E616" s="17">
        <v>2051.25</v>
      </c>
      <c r="F616" s="17">
        <v>6153.75</v>
      </c>
      <c r="G616" s="15" t="s">
        <v>418</v>
      </c>
      <c r="H616" s="18">
        <v>6</v>
      </c>
    </row>
    <row r="617" spans="1:8" x14ac:dyDescent="0.3">
      <c r="A617" s="15" t="s">
        <v>244</v>
      </c>
      <c r="B617" s="15">
        <f t="shared" si="10"/>
        <v>67400</v>
      </c>
      <c r="C617" s="16">
        <v>43465</v>
      </c>
      <c r="D617" s="17">
        <v>14090</v>
      </c>
      <c r="E617" s="17">
        <v>3522.5</v>
      </c>
      <c r="F617" s="17">
        <v>10567.5</v>
      </c>
      <c r="G617" s="15" t="s">
        <v>418</v>
      </c>
      <c r="H617" s="18">
        <v>5</v>
      </c>
    </row>
    <row r="618" spans="1:8" x14ac:dyDescent="0.3">
      <c r="A618" s="15" t="s">
        <v>245</v>
      </c>
      <c r="B618" s="15">
        <f t="shared" si="10"/>
        <v>67401</v>
      </c>
      <c r="C618" s="16">
        <v>43465</v>
      </c>
      <c r="D618" s="17">
        <v>16790</v>
      </c>
      <c r="E618" s="17">
        <v>5372.8</v>
      </c>
      <c r="F618" s="17">
        <v>11417.2</v>
      </c>
      <c r="G618" s="15" t="s">
        <v>418</v>
      </c>
      <c r="H618" s="18">
        <v>5</v>
      </c>
    </row>
    <row r="619" spans="1:8" x14ac:dyDescent="0.3">
      <c r="A619" s="15" t="s">
        <v>248</v>
      </c>
      <c r="B619" s="15">
        <f t="shared" si="10"/>
        <v>67402</v>
      </c>
      <c r="C619" s="16">
        <v>43465</v>
      </c>
      <c r="D619" s="17">
        <v>7867.5</v>
      </c>
      <c r="E619" s="17">
        <v>1888.2</v>
      </c>
      <c r="F619" s="17">
        <v>5979.3</v>
      </c>
      <c r="G619" s="15" t="s">
        <v>418</v>
      </c>
      <c r="H619" s="18">
        <v>5</v>
      </c>
    </row>
    <row r="620" spans="1:8" x14ac:dyDescent="0.3">
      <c r="A620" s="15" t="s">
        <v>249</v>
      </c>
      <c r="B620" s="15">
        <f t="shared" si="10"/>
        <v>67403</v>
      </c>
      <c r="C620" s="16">
        <v>43465</v>
      </c>
      <c r="D620" s="17">
        <v>15890</v>
      </c>
      <c r="E620" s="17">
        <v>5084.8</v>
      </c>
      <c r="F620" s="17">
        <v>10805.2</v>
      </c>
      <c r="G620" s="15" t="s">
        <v>418</v>
      </c>
      <c r="H620" s="18">
        <v>3</v>
      </c>
    </row>
    <row r="621" spans="1:8" x14ac:dyDescent="0.3">
      <c r="A621" s="15" t="s">
        <v>250</v>
      </c>
      <c r="B621" s="15">
        <f t="shared" si="10"/>
        <v>67404</v>
      </c>
      <c r="C621" s="16">
        <v>43465</v>
      </c>
      <c r="D621" s="17">
        <v>8880</v>
      </c>
      <c r="E621" s="17">
        <v>2131.1999999999998</v>
      </c>
      <c r="F621" s="17">
        <v>6748.8</v>
      </c>
      <c r="G621" s="15" t="s">
        <v>418</v>
      </c>
      <c r="H621" s="18">
        <v>4</v>
      </c>
    </row>
    <row r="622" spans="1:8" x14ac:dyDescent="0.3">
      <c r="A622" s="15" t="s">
        <v>252</v>
      </c>
      <c r="B622" s="15">
        <f t="shared" si="10"/>
        <v>67405</v>
      </c>
      <c r="C622" s="16">
        <v>43465</v>
      </c>
      <c r="D622" s="17">
        <v>9217.5</v>
      </c>
      <c r="E622" s="17">
        <v>2488.73</v>
      </c>
      <c r="F622" s="17">
        <v>6728.77</v>
      </c>
      <c r="G622" s="15" t="s">
        <v>418</v>
      </c>
      <c r="H622" s="18">
        <v>2</v>
      </c>
    </row>
    <row r="623" spans="1:8" x14ac:dyDescent="0.3">
      <c r="A623" s="15" t="s">
        <v>253</v>
      </c>
      <c r="B623" s="15">
        <f t="shared" si="10"/>
        <v>67406</v>
      </c>
      <c r="C623" s="16">
        <v>43465</v>
      </c>
      <c r="D623" s="17">
        <v>7867.5</v>
      </c>
      <c r="E623" s="17">
        <v>1809.53</v>
      </c>
      <c r="F623" s="17">
        <v>6057.97</v>
      </c>
      <c r="G623" s="15" t="s">
        <v>418</v>
      </c>
      <c r="H623" s="18">
        <v>4</v>
      </c>
    </row>
    <row r="624" spans="1:8" x14ac:dyDescent="0.3">
      <c r="A624" s="15" t="s">
        <v>254</v>
      </c>
      <c r="B624" s="15">
        <f t="shared" si="10"/>
        <v>67407</v>
      </c>
      <c r="C624" s="16">
        <v>43465</v>
      </c>
      <c r="D624" s="17">
        <v>4120</v>
      </c>
      <c r="E624" s="17">
        <v>1030</v>
      </c>
      <c r="F624" s="17">
        <v>3090</v>
      </c>
      <c r="G624" s="15" t="s">
        <v>418</v>
      </c>
      <c r="H624" s="18">
        <v>2</v>
      </c>
    </row>
    <row r="625" spans="1:8" x14ac:dyDescent="0.3">
      <c r="A625" s="15" t="s">
        <v>255</v>
      </c>
      <c r="B625" s="15">
        <f t="shared" si="10"/>
        <v>67408</v>
      </c>
      <c r="C625" s="16">
        <v>43465</v>
      </c>
      <c r="D625" s="17">
        <v>14990</v>
      </c>
      <c r="E625" s="17">
        <v>4646.8999999999996</v>
      </c>
      <c r="F625" s="17">
        <v>10343.1</v>
      </c>
      <c r="G625" s="15" t="s">
        <v>418</v>
      </c>
      <c r="H625" s="18">
        <v>5</v>
      </c>
    </row>
    <row r="626" spans="1:8" x14ac:dyDescent="0.3">
      <c r="A626" s="15" t="s">
        <v>256</v>
      </c>
      <c r="B626" s="15">
        <f t="shared" si="10"/>
        <v>67409</v>
      </c>
      <c r="C626" s="16">
        <v>43465</v>
      </c>
      <c r="D626" s="17">
        <v>8205</v>
      </c>
      <c r="E626" s="17">
        <v>1887.15</v>
      </c>
      <c r="F626" s="17">
        <v>6317.85</v>
      </c>
      <c r="G626" s="15" t="s">
        <v>418</v>
      </c>
      <c r="H626" s="18">
        <v>6</v>
      </c>
    </row>
    <row r="627" spans="1:8" x14ac:dyDescent="0.3">
      <c r="A627" s="15" t="s">
        <v>258</v>
      </c>
      <c r="B627" s="15">
        <f t="shared" si="10"/>
        <v>67410</v>
      </c>
      <c r="C627" s="16">
        <v>43465</v>
      </c>
      <c r="D627" s="17">
        <v>7867.5</v>
      </c>
      <c r="E627" s="17">
        <v>2281.58</v>
      </c>
      <c r="F627" s="17">
        <v>5585.92</v>
      </c>
      <c r="G627" s="15" t="s">
        <v>418</v>
      </c>
      <c r="H627" s="18">
        <v>4</v>
      </c>
    </row>
    <row r="628" spans="1:8" x14ac:dyDescent="0.3">
      <c r="A628" s="15" t="s">
        <v>259</v>
      </c>
      <c r="B628" s="15">
        <f t="shared" si="10"/>
        <v>67411</v>
      </c>
      <c r="C628" s="16">
        <v>43465</v>
      </c>
      <c r="D628" s="17">
        <v>7530</v>
      </c>
      <c r="E628" s="17">
        <v>2183.6999999999998</v>
      </c>
      <c r="F628" s="17">
        <v>5346.3</v>
      </c>
      <c r="G628" s="15" t="s">
        <v>418</v>
      </c>
      <c r="H628" s="18">
        <v>3</v>
      </c>
    </row>
    <row r="629" spans="1:8" x14ac:dyDescent="0.3">
      <c r="A629" s="15" t="s">
        <v>260</v>
      </c>
      <c r="B629" s="15">
        <f t="shared" si="10"/>
        <v>67412</v>
      </c>
      <c r="C629" s="16">
        <v>43465</v>
      </c>
      <c r="D629" s="17">
        <v>4345</v>
      </c>
      <c r="E629" s="17">
        <v>825.55</v>
      </c>
      <c r="F629" s="17">
        <v>3519.45</v>
      </c>
      <c r="G629" s="15" t="s">
        <v>418</v>
      </c>
      <c r="H629" s="18">
        <v>3</v>
      </c>
    </row>
    <row r="630" spans="1:8" x14ac:dyDescent="0.3">
      <c r="A630" s="15" t="s">
        <v>261</v>
      </c>
      <c r="B630" s="15">
        <f t="shared" si="10"/>
        <v>67413</v>
      </c>
      <c r="C630" s="16">
        <v>43465</v>
      </c>
      <c r="D630" s="17">
        <v>16340</v>
      </c>
      <c r="E630" s="17">
        <v>4575.2</v>
      </c>
      <c r="F630" s="17">
        <v>11764.8</v>
      </c>
      <c r="G630" s="15" t="s">
        <v>418</v>
      </c>
      <c r="H630" s="18">
        <v>5</v>
      </c>
    </row>
    <row r="631" spans="1:8" x14ac:dyDescent="0.3">
      <c r="A631" s="15" t="s">
        <v>262</v>
      </c>
      <c r="B631" s="15">
        <f t="shared" si="10"/>
        <v>67414</v>
      </c>
      <c r="C631" s="16">
        <v>43465</v>
      </c>
      <c r="D631" s="17">
        <v>16340</v>
      </c>
      <c r="E631" s="17">
        <v>5228.8</v>
      </c>
      <c r="F631" s="17">
        <v>11111.2</v>
      </c>
      <c r="G631" s="15" t="s">
        <v>418</v>
      </c>
      <c r="H631" s="18">
        <v>6</v>
      </c>
    </row>
    <row r="632" spans="1:8" x14ac:dyDescent="0.3">
      <c r="A632" s="15" t="s">
        <v>264</v>
      </c>
      <c r="B632" s="15">
        <f t="shared" si="10"/>
        <v>67415</v>
      </c>
      <c r="C632" s="16">
        <v>43465</v>
      </c>
      <c r="D632" s="17">
        <v>7867.5</v>
      </c>
      <c r="E632" s="17">
        <v>2045.55</v>
      </c>
      <c r="F632" s="17">
        <v>5821.95</v>
      </c>
      <c r="G632" s="15" t="s">
        <v>418</v>
      </c>
      <c r="H632" s="18">
        <v>2</v>
      </c>
    </row>
    <row r="633" spans="1:8" x14ac:dyDescent="0.3">
      <c r="A633" s="15" t="s">
        <v>265</v>
      </c>
      <c r="B633" s="15">
        <f t="shared" si="10"/>
        <v>67416</v>
      </c>
      <c r="C633" s="16">
        <v>43465</v>
      </c>
      <c r="D633" s="17">
        <v>17690</v>
      </c>
      <c r="E633" s="17">
        <v>5307</v>
      </c>
      <c r="F633" s="17">
        <v>12383</v>
      </c>
      <c r="G633" s="15" t="s">
        <v>418</v>
      </c>
      <c r="H633" s="18">
        <v>6</v>
      </c>
    </row>
    <row r="634" spans="1:8" x14ac:dyDescent="0.3">
      <c r="A634" s="15" t="s">
        <v>266</v>
      </c>
      <c r="B634" s="15">
        <f t="shared" si="10"/>
        <v>67417</v>
      </c>
      <c r="C634" s="16">
        <v>43465</v>
      </c>
      <c r="D634" s="17">
        <v>36056.25</v>
      </c>
      <c r="E634" s="17">
        <v>12980.25</v>
      </c>
      <c r="F634" s="17">
        <v>23076</v>
      </c>
      <c r="G634" s="15" t="s">
        <v>418</v>
      </c>
      <c r="H634" s="18">
        <v>1</v>
      </c>
    </row>
    <row r="635" spans="1:8" x14ac:dyDescent="0.3">
      <c r="A635" s="15" t="s">
        <v>267</v>
      </c>
      <c r="B635" s="15">
        <f t="shared" si="10"/>
        <v>67418</v>
      </c>
      <c r="C635" s="16">
        <v>43465</v>
      </c>
      <c r="D635" s="17">
        <v>14090</v>
      </c>
      <c r="E635" s="17">
        <v>3804.3</v>
      </c>
      <c r="F635" s="17">
        <v>10285.700000000001</v>
      </c>
      <c r="G635" s="15" t="s">
        <v>418</v>
      </c>
      <c r="H635" s="18">
        <v>3</v>
      </c>
    </row>
    <row r="636" spans="1:8" x14ac:dyDescent="0.3">
      <c r="A636" s="15" t="s">
        <v>268</v>
      </c>
      <c r="B636" s="15">
        <f t="shared" si="10"/>
        <v>67419</v>
      </c>
      <c r="C636" s="16">
        <v>43465</v>
      </c>
      <c r="D636" s="17">
        <v>16790</v>
      </c>
      <c r="E636" s="17">
        <v>4533.3</v>
      </c>
      <c r="F636" s="17">
        <v>12256.7</v>
      </c>
      <c r="G636" s="15" t="s">
        <v>418</v>
      </c>
      <c r="H636" s="18">
        <v>3</v>
      </c>
    </row>
    <row r="637" spans="1:8" x14ac:dyDescent="0.3">
      <c r="A637" s="15" t="s">
        <v>269</v>
      </c>
      <c r="B637" s="15">
        <f t="shared" si="10"/>
        <v>67420</v>
      </c>
      <c r="C637" s="16">
        <v>43465</v>
      </c>
      <c r="D637" s="17">
        <v>16790</v>
      </c>
      <c r="E637" s="17">
        <v>5204.8999999999996</v>
      </c>
      <c r="F637" s="17">
        <v>11585.1</v>
      </c>
      <c r="G637" s="15" t="s">
        <v>418</v>
      </c>
      <c r="H637" s="18">
        <v>4</v>
      </c>
    </row>
    <row r="638" spans="1:8" x14ac:dyDescent="0.3">
      <c r="A638" s="15" t="s">
        <v>270</v>
      </c>
      <c r="B638" s="15">
        <f t="shared" si="10"/>
        <v>67421</v>
      </c>
      <c r="C638" s="16">
        <v>43465</v>
      </c>
      <c r="D638" s="17">
        <v>4570</v>
      </c>
      <c r="E638" s="17">
        <v>1142.5</v>
      </c>
      <c r="F638" s="17">
        <v>3427.5</v>
      </c>
      <c r="G638" s="15" t="s">
        <v>418</v>
      </c>
      <c r="H638" s="18">
        <v>2</v>
      </c>
    </row>
    <row r="639" spans="1:8" x14ac:dyDescent="0.3">
      <c r="A639" s="15" t="s">
        <v>271</v>
      </c>
      <c r="B639" s="15">
        <f t="shared" si="10"/>
        <v>67422</v>
      </c>
      <c r="C639" s="16">
        <v>43465</v>
      </c>
      <c r="D639" s="17">
        <v>7867.5</v>
      </c>
      <c r="E639" s="17">
        <v>1888.2</v>
      </c>
      <c r="F639" s="17">
        <v>5979.3</v>
      </c>
      <c r="G639" s="15" t="s">
        <v>418</v>
      </c>
      <c r="H639" s="18">
        <v>6</v>
      </c>
    </row>
    <row r="640" spans="1:8" x14ac:dyDescent="0.3">
      <c r="A640" s="15" t="s">
        <v>272</v>
      </c>
      <c r="B640" s="15">
        <f t="shared" si="10"/>
        <v>67423</v>
      </c>
      <c r="C640" s="16">
        <v>43465</v>
      </c>
      <c r="D640" s="17">
        <v>16340</v>
      </c>
      <c r="E640" s="17">
        <v>4411.8</v>
      </c>
      <c r="F640" s="17">
        <v>11928.2</v>
      </c>
      <c r="G640" s="15" t="s">
        <v>418</v>
      </c>
      <c r="H640" s="18">
        <v>2</v>
      </c>
    </row>
    <row r="641" spans="1:8" x14ac:dyDescent="0.3">
      <c r="A641" s="15" t="s">
        <v>273</v>
      </c>
      <c r="B641" s="15">
        <f t="shared" si="10"/>
        <v>67424</v>
      </c>
      <c r="C641" s="16">
        <v>43465</v>
      </c>
      <c r="D641" s="17">
        <v>4120</v>
      </c>
      <c r="E641" s="17">
        <v>1030</v>
      </c>
      <c r="F641" s="17">
        <v>3090</v>
      </c>
      <c r="G641" s="15" t="s">
        <v>418</v>
      </c>
      <c r="H641" s="18">
        <v>4</v>
      </c>
    </row>
    <row r="642" spans="1:8" x14ac:dyDescent="0.3">
      <c r="A642" s="15" t="s">
        <v>274</v>
      </c>
      <c r="B642" s="15">
        <f t="shared" si="10"/>
        <v>67425</v>
      </c>
      <c r="C642" s="16">
        <v>43465</v>
      </c>
      <c r="D642" s="17">
        <v>35651.25</v>
      </c>
      <c r="E642" s="17">
        <v>12477.94</v>
      </c>
      <c r="F642" s="17">
        <v>23173.309999999998</v>
      </c>
      <c r="G642" s="15" t="s">
        <v>418</v>
      </c>
      <c r="H642" s="18">
        <v>1</v>
      </c>
    </row>
    <row r="643" spans="1:8" x14ac:dyDescent="0.3">
      <c r="A643" s="15" t="s">
        <v>277</v>
      </c>
      <c r="B643" s="15">
        <f t="shared" si="10"/>
        <v>67426</v>
      </c>
      <c r="C643" s="16">
        <v>43465</v>
      </c>
      <c r="D643" s="17">
        <v>14090</v>
      </c>
      <c r="E643" s="17">
        <v>3522.5</v>
      </c>
      <c r="F643" s="17">
        <v>10567.5</v>
      </c>
      <c r="G643" s="15" t="s">
        <v>418</v>
      </c>
      <c r="H643" s="18">
        <v>4</v>
      </c>
    </row>
    <row r="644" spans="1:8" x14ac:dyDescent="0.3">
      <c r="A644" s="15" t="s">
        <v>279</v>
      </c>
      <c r="B644" s="15">
        <f t="shared" si="10"/>
        <v>67427</v>
      </c>
      <c r="C644" s="16">
        <v>43465</v>
      </c>
      <c r="D644" s="17">
        <v>17240</v>
      </c>
      <c r="E644" s="17">
        <v>5516.8</v>
      </c>
      <c r="F644" s="17">
        <v>11723.2</v>
      </c>
      <c r="G644" s="15" t="s">
        <v>418</v>
      </c>
      <c r="H644" s="18">
        <v>5</v>
      </c>
    </row>
    <row r="645" spans="1:8" x14ac:dyDescent="0.3">
      <c r="A645" s="15" t="s">
        <v>280</v>
      </c>
      <c r="B645" s="15">
        <f t="shared" si="10"/>
        <v>67428</v>
      </c>
      <c r="C645" s="16">
        <v>43465</v>
      </c>
      <c r="D645" s="17">
        <v>17240</v>
      </c>
      <c r="E645" s="17">
        <v>5172</v>
      </c>
      <c r="F645" s="17">
        <v>12068</v>
      </c>
      <c r="G645" s="15" t="s">
        <v>418</v>
      </c>
      <c r="H645" s="18">
        <v>6</v>
      </c>
    </row>
    <row r="646" spans="1:8" x14ac:dyDescent="0.3">
      <c r="A646" s="15" t="s">
        <v>283</v>
      </c>
      <c r="B646" s="15">
        <f t="shared" si="10"/>
        <v>67429</v>
      </c>
      <c r="C646" s="16">
        <v>43465</v>
      </c>
      <c r="D646" s="17">
        <v>15890</v>
      </c>
      <c r="E646" s="17">
        <v>4608.1000000000004</v>
      </c>
      <c r="F646" s="17">
        <v>11281.9</v>
      </c>
      <c r="G646" s="15" t="s">
        <v>418</v>
      </c>
      <c r="H646" s="18">
        <v>2</v>
      </c>
    </row>
    <row r="647" spans="1:8" x14ac:dyDescent="0.3">
      <c r="A647" s="15" t="s">
        <v>284</v>
      </c>
      <c r="B647" s="15">
        <f t="shared" si="10"/>
        <v>67430</v>
      </c>
      <c r="C647" s="16">
        <v>43465</v>
      </c>
      <c r="D647" s="17">
        <v>17690</v>
      </c>
      <c r="E647" s="17">
        <v>5483.9</v>
      </c>
      <c r="F647" s="17">
        <v>12206.1</v>
      </c>
      <c r="G647" s="15" t="s">
        <v>418</v>
      </c>
      <c r="H647" s="18">
        <v>3</v>
      </c>
    </row>
    <row r="648" spans="1:8" x14ac:dyDescent="0.3">
      <c r="A648" s="15" t="s">
        <v>285</v>
      </c>
      <c r="B648" s="15">
        <f t="shared" si="10"/>
        <v>67431</v>
      </c>
      <c r="C648" s="16">
        <v>43465</v>
      </c>
      <c r="D648" s="17">
        <v>14090</v>
      </c>
      <c r="E648" s="17">
        <v>4086.1</v>
      </c>
      <c r="F648" s="17">
        <v>10003.9</v>
      </c>
      <c r="G648" s="15" t="s">
        <v>418</v>
      </c>
      <c r="H648" s="18">
        <v>2</v>
      </c>
    </row>
    <row r="649" spans="1:8" x14ac:dyDescent="0.3">
      <c r="A649" s="15" t="s">
        <v>286</v>
      </c>
      <c r="B649" s="15">
        <f t="shared" si="10"/>
        <v>67432</v>
      </c>
      <c r="C649" s="16">
        <v>43465</v>
      </c>
      <c r="D649" s="17">
        <v>4795</v>
      </c>
      <c r="E649" s="17">
        <v>911.05</v>
      </c>
      <c r="F649" s="17">
        <v>3883.95</v>
      </c>
      <c r="G649" s="15" t="s">
        <v>418</v>
      </c>
      <c r="H649" s="18">
        <v>5</v>
      </c>
    </row>
    <row r="650" spans="1:8" x14ac:dyDescent="0.3">
      <c r="A650" s="15" t="s">
        <v>287</v>
      </c>
      <c r="B650" s="15">
        <f t="shared" si="10"/>
        <v>67433</v>
      </c>
      <c r="C650" s="16">
        <v>43465</v>
      </c>
      <c r="D650" s="17">
        <v>9892.5</v>
      </c>
      <c r="E650" s="17">
        <v>2868.83</v>
      </c>
      <c r="F650" s="17">
        <v>7023.67</v>
      </c>
      <c r="G650" s="15" t="s">
        <v>418</v>
      </c>
      <c r="H650" s="18">
        <v>3</v>
      </c>
    </row>
    <row r="651" spans="1:8" x14ac:dyDescent="0.3">
      <c r="A651" s="15" t="s">
        <v>288</v>
      </c>
      <c r="B651" s="15">
        <f t="shared" si="10"/>
        <v>67434</v>
      </c>
      <c r="C651" s="16">
        <v>43465</v>
      </c>
      <c r="D651" s="17">
        <v>17690</v>
      </c>
      <c r="E651" s="17">
        <v>4776.3</v>
      </c>
      <c r="F651" s="17">
        <v>12913.7</v>
      </c>
      <c r="G651" s="15" t="s">
        <v>418</v>
      </c>
      <c r="H651" s="18">
        <v>6</v>
      </c>
    </row>
    <row r="652" spans="1:8" x14ac:dyDescent="0.3">
      <c r="A652" s="15" t="s">
        <v>289</v>
      </c>
      <c r="B652" s="15">
        <f t="shared" si="10"/>
        <v>67435</v>
      </c>
      <c r="C652" s="16">
        <v>43465</v>
      </c>
      <c r="D652" s="17">
        <v>17240</v>
      </c>
      <c r="E652" s="17">
        <v>4999.6000000000004</v>
      </c>
      <c r="F652" s="17">
        <v>12240.4</v>
      </c>
      <c r="G652" s="15" t="s">
        <v>418</v>
      </c>
      <c r="H652" s="18">
        <v>2</v>
      </c>
    </row>
    <row r="653" spans="1:8" x14ac:dyDescent="0.3">
      <c r="A653" s="15" t="s">
        <v>290</v>
      </c>
      <c r="B653" s="15">
        <f t="shared" si="10"/>
        <v>67436</v>
      </c>
      <c r="C653" s="16">
        <v>43465</v>
      </c>
      <c r="D653" s="17">
        <v>33780</v>
      </c>
      <c r="E653" s="17">
        <v>11147.4</v>
      </c>
      <c r="F653" s="17">
        <v>22632.6</v>
      </c>
      <c r="G653" s="15" t="s">
        <v>418</v>
      </c>
      <c r="H653" s="18">
        <v>1</v>
      </c>
    </row>
    <row r="654" spans="1:8" x14ac:dyDescent="0.3">
      <c r="A654" s="15" t="s">
        <v>291</v>
      </c>
      <c r="B654" s="15">
        <f t="shared" si="10"/>
        <v>67437</v>
      </c>
      <c r="C654" s="16">
        <v>43465</v>
      </c>
      <c r="D654" s="17">
        <v>33356.25</v>
      </c>
      <c r="E654" s="17">
        <v>12341.81</v>
      </c>
      <c r="F654" s="17">
        <v>21014.440000000002</v>
      </c>
      <c r="G654" s="15" t="s">
        <v>418</v>
      </c>
      <c r="H654" s="18">
        <v>1</v>
      </c>
    </row>
    <row r="655" spans="1:8" x14ac:dyDescent="0.3">
      <c r="A655" s="15" t="s">
        <v>293</v>
      </c>
      <c r="B655" s="15">
        <f t="shared" si="10"/>
        <v>67438</v>
      </c>
      <c r="C655" s="16">
        <v>43465</v>
      </c>
      <c r="D655" s="17">
        <v>7530</v>
      </c>
      <c r="E655" s="17">
        <v>1882.5</v>
      </c>
      <c r="F655" s="17">
        <v>5647.5</v>
      </c>
      <c r="G655" s="15" t="s">
        <v>418</v>
      </c>
      <c r="H655" s="18">
        <v>4</v>
      </c>
    </row>
    <row r="656" spans="1:8" x14ac:dyDescent="0.3">
      <c r="A656" s="15" t="s">
        <v>294</v>
      </c>
      <c r="B656" s="15">
        <f t="shared" si="10"/>
        <v>67439</v>
      </c>
      <c r="C656" s="16">
        <v>43465</v>
      </c>
      <c r="D656" s="17">
        <v>9892.5</v>
      </c>
      <c r="E656" s="17">
        <v>2572.0500000000002</v>
      </c>
      <c r="F656" s="17">
        <v>7320.45</v>
      </c>
      <c r="G656" s="15" t="s">
        <v>418</v>
      </c>
      <c r="H656" s="18">
        <v>2</v>
      </c>
    </row>
    <row r="657" spans="1:8" x14ac:dyDescent="0.3">
      <c r="A657" s="15" t="s">
        <v>296</v>
      </c>
      <c r="B657" s="15">
        <f t="shared" si="10"/>
        <v>67440</v>
      </c>
      <c r="C657" s="16">
        <v>43465</v>
      </c>
      <c r="D657" s="17">
        <v>9892.5</v>
      </c>
      <c r="E657" s="17">
        <v>2769.9</v>
      </c>
      <c r="F657" s="17">
        <v>7122.6</v>
      </c>
      <c r="G657" s="15" t="s">
        <v>418</v>
      </c>
      <c r="H657" s="18">
        <v>5</v>
      </c>
    </row>
    <row r="658" spans="1:8" x14ac:dyDescent="0.3">
      <c r="A658" s="15" t="s">
        <v>297</v>
      </c>
      <c r="B658" s="15">
        <f t="shared" si="10"/>
        <v>67441</v>
      </c>
      <c r="C658" s="16">
        <v>43465</v>
      </c>
      <c r="D658" s="17">
        <v>15890</v>
      </c>
      <c r="E658" s="17">
        <v>4290.3</v>
      </c>
      <c r="F658" s="17">
        <v>11599.7</v>
      </c>
      <c r="G658" s="15" t="s">
        <v>418</v>
      </c>
      <c r="H658" s="18">
        <v>3</v>
      </c>
    </row>
    <row r="659" spans="1:8" x14ac:dyDescent="0.3">
      <c r="A659" s="15" t="s">
        <v>298</v>
      </c>
      <c r="B659" s="15">
        <f t="shared" si="10"/>
        <v>67442</v>
      </c>
      <c r="C659" s="16">
        <v>43465</v>
      </c>
      <c r="D659" s="17">
        <v>4120</v>
      </c>
      <c r="E659" s="17">
        <v>782.8</v>
      </c>
      <c r="F659" s="17">
        <v>3337.2</v>
      </c>
      <c r="G659" s="15" t="s">
        <v>418</v>
      </c>
      <c r="H659" s="18">
        <v>4</v>
      </c>
    </row>
    <row r="660" spans="1:8" x14ac:dyDescent="0.3">
      <c r="A660" s="15" t="s">
        <v>299</v>
      </c>
      <c r="B660" s="15">
        <f t="shared" si="10"/>
        <v>67443</v>
      </c>
      <c r="C660" s="16">
        <v>43465</v>
      </c>
      <c r="D660" s="17">
        <v>15440</v>
      </c>
      <c r="E660" s="17">
        <v>4168.8</v>
      </c>
      <c r="F660" s="17">
        <v>11271.2</v>
      </c>
      <c r="G660" s="15" t="s">
        <v>418</v>
      </c>
      <c r="H660" s="18">
        <v>6</v>
      </c>
    </row>
    <row r="661" spans="1:8" x14ac:dyDescent="0.3">
      <c r="A661" s="15" t="s">
        <v>300</v>
      </c>
      <c r="B661" s="15">
        <f t="shared" si="10"/>
        <v>67444</v>
      </c>
      <c r="C661" s="16">
        <v>43465</v>
      </c>
      <c r="D661" s="17">
        <v>8880</v>
      </c>
      <c r="E661" s="17">
        <v>2575.1999999999998</v>
      </c>
      <c r="F661" s="17">
        <v>6304.8</v>
      </c>
      <c r="G661" s="15" t="s">
        <v>418</v>
      </c>
      <c r="H661" s="18">
        <v>5</v>
      </c>
    </row>
    <row r="662" spans="1:8" x14ac:dyDescent="0.3">
      <c r="A662" s="15" t="s">
        <v>301</v>
      </c>
      <c r="B662" s="15">
        <f t="shared" si="10"/>
        <v>67445</v>
      </c>
      <c r="C662" s="16">
        <v>43465</v>
      </c>
      <c r="D662" s="17">
        <v>16790</v>
      </c>
      <c r="E662" s="17">
        <v>5372.8</v>
      </c>
      <c r="F662" s="17">
        <v>11417.2</v>
      </c>
      <c r="G662" s="15" t="s">
        <v>418</v>
      </c>
      <c r="H662" s="18">
        <v>5</v>
      </c>
    </row>
    <row r="663" spans="1:8" x14ac:dyDescent="0.3">
      <c r="A663" s="15" t="s">
        <v>305</v>
      </c>
      <c r="B663" s="15">
        <f t="shared" si="10"/>
        <v>67446</v>
      </c>
      <c r="C663" s="16">
        <v>43465</v>
      </c>
      <c r="D663" s="17">
        <v>86800</v>
      </c>
      <c r="E663" s="17">
        <v>27776</v>
      </c>
      <c r="F663" s="17">
        <v>59024</v>
      </c>
      <c r="G663" s="15" t="s">
        <v>418</v>
      </c>
      <c r="H663" s="18">
        <v>1</v>
      </c>
    </row>
    <row r="664" spans="1:8" x14ac:dyDescent="0.3">
      <c r="A664" s="15" t="s">
        <v>306</v>
      </c>
      <c r="B664" s="15">
        <f t="shared" si="10"/>
        <v>67447</v>
      </c>
      <c r="C664" s="16">
        <v>43465</v>
      </c>
      <c r="D664" s="17">
        <v>4570</v>
      </c>
      <c r="E664" s="17">
        <v>776.9</v>
      </c>
      <c r="F664" s="17">
        <v>3793.1</v>
      </c>
      <c r="G664" s="15" t="s">
        <v>418</v>
      </c>
      <c r="H664" s="18">
        <v>2</v>
      </c>
    </row>
    <row r="665" spans="1:8" x14ac:dyDescent="0.3">
      <c r="A665" s="15" t="s">
        <v>308</v>
      </c>
      <c r="B665" s="15">
        <f t="shared" si="10"/>
        <v>67448</v>
      </c>
      <c r="C665" s="16">
        <v>43465</v>
      </c>
      <c r="D665" s="17">
        <v>9892.5</v>
      </c>
      <c r="E665" s="17">
        <v>2374.1999999999998</v>
      </c>
      <c r="F665" s="17">
        <v>7518.3</v>
      </c>
      <c r="G665" s="15" t="s">
        <v>418</v>
      </c>
      <c r="H665" s="18">
        <v>4</v>
      </c>
    </row>
    <row r="666" spans="1:8" x14ac:dyDescent="0.3">
      <c r="A666" s="15" t="s">
        <v>309</v>
      </c>
      <c r="B666" s="15">
        <f t="shared" si="10"/>
        <v>67449</v>
      </c>
      <c r="C666" s="16">
        <v>43465</v>
      </c>
      <c r="D666" s="17">
        <v>9217.5</v>
      </c>
      <c r="E666" s="17">
        <v>2120.0300000000002</v>
      </c>
      <c r="F666" s="17">
        <v>7097.4699999999993</v>
      </c>
      <c r="G666" s="15" t="s">
        <v>418</v>
      </c>
      <c r="H666" s="18">
        <v>5</v>
      </c>
    </row>
    <row r="667" spans="1:8" x14ac:dyDescent="0.3">
      <c r="A667" s="15" t="s">
        <v>310</v>
      </c>
      <c r="B667" s="15">
        <f t="shared" ref="B667:B730" si="11">B666+1</f>
        <v>67450</v>
      </c>
      <c r="C667" s="16">
        <v>43465</v>
      </c>
      <c r="D667" s="17">
        <v>15440</v>
      </c>
      <c r="E667" s="17">
        <v>4323.2</v>
      </c>
      <c r="F667" s="17">
        <v>11116.8</v>
      </c>
      <c r="G667" s="15" t="s">
        <v>418</v>
      </c>
      <c r="H667" s="18">
        <v>3</v>
      </c>
    </row>
    <row r="668" spans="1:8" x14ac:dyDescent="0.3">
      <c r="A668" s="15" t="s">
        <v>313</v>
      </c>
      <c r="B668" s="15">
        <f t="shared" si="11"/>
        <v>67451</v>
      </c>
      <c r="C668" s="16">
        <v>43465</v>
      </c>
      <c r="D668" s="17">
        <v>4120</v>
      </c>
      <c r="E668" s="17">
        <v>741.6</v>
      </c>
      <c r="F668" s="17">
        <v>3378.4</v>
      </c>
      <c r="G668" s="15" t="s">
        <v>418</v>
      </c>
      <c r="H668" s="18">
        <v>4</v>
      </c>
    </row>
    <row r="669" spans="1:8" x14ac:dyDescent="0.3">
      <c r="A669" s="15" t="s">
        <v>314</v>
      </c>
      <c r="B669" s="15">
        <f t="shared" si="11"/>
        <v>67452</v>
      </c>
      <c r="C669" s="16">
        <v>43465</v>
      </c>
      <c r="D669" s="17">
        <v>8542.5</v>
      </c>
      <c r="E669" s="17">
        <v>2221.0500000000002</v>
      </c>
      <c r="F669" s="17">
        <v>6321.45</v>
      </c>
      <c r="G669" s="15" t="s">
        <v>418</v>
      </c>
      <c r="H669" s="18">
        <v>3</v>
      </c>
    </row>
    <row r="670" spans="1:8" x14ac:dyDescent="0.3">
      <c r="A670" s="15" t="s">
        <v>315</v>
      </c>
      <c r="B670" s="15">
        <f t="shared" si="11"/>
        <v>67453</v>
      </c>
      <c r="C670" s="16">
        <v>43465</v>
      </c>
      <c r="D670" s="17">
        <v>8205</v>
      </c>
      <c r="E670" s="17">
        <v>2215.35</v>
      </c>
      <c r="F670" s="17">
        <v>5989.65</v>
      </c>
      <c r="G670" s="15" t="s">
        <v>418</v>
      </c>
      <c r="H670" s="18">
        <v>6</v>
      </c>
    </row>
    <row r="671" spans="1:8" x14ac:dyDescent="0.3">
      <c r="A671" s="15" t="s">
        <v>316</v>
      </c>
      <c r="B671" s="15">
        <f t="shared" si="11"/>
        <v>67454</v>
      </c>
      <c r="C671" s="16">
        <v>43465</v>
      </c>
      <c r="D671" s="17">
        <v>17240</v>
      </c>
      <c r="E671" s="17">
        <v>4654.8</v>
      </c>
      <c r="F671" s="17">
        <v>12585.2</v>
      </c>
      <c r="G671" s="15" t="s">
        <v>418</v>
      </c>
      <c r="H671" s="18">
        <v>2</v>
      </c>
    </row>
    <row r="672" spans="1:8" x14ac:dyDescent="0.3">
      <c r="A672" s="15" t="s">
        <v>317</v>
      </c>
      <c r="B672" s="15">
        <f t="shared" si="11"/>
        <v>67455</v>
      </c>
      <c r="C672" s="16">
        <v>43465</v>
      </c>
      <c r="D672" s="17">
        <v>4795</v>
      </c>
      <c r="E672" s="17">
        <v>911.05</v>
      </c>
      <c r="F672" s="17">
        <v>3883.95</v>
      </c>
      <c r="G672" s="15" t="s">
        <v>418</v>
      </c>
      <c r="H672" s="18">
        <v>2</v>
      </c>
    </row>
    <row r="673" spans="1:8" x14ac:dyDescent="0.3">
      <c r="A673" s="15" t="s">
        <v>318</v>
      </c>
      <c r="B673" s="15">
        <f t="shared" si="11"/>
        <v>67456</v>
      </c>
      <c r="C673" s="16">
        <v>43465</v>
      </c>
      <c r="D673" s="17">
        <v>17690</v>
      </c>
      <c r="E673" s="17">
        <v>5130.1000000000004</v>
      </c>
      <c r="F673" s="17">
        <v>12559.9</v>
      </c>
      <c r="G673" s="15" t="s">
        <v>418</v>
      </c>
      <c r="H673" s="18">
        <v>3</v>
      </c>
    </row>
    <row r="674" spans="1:8" x14ac:dyDescent="0.3">
      <c r="A674" s="15" t="s">
        <v>319</v>
      </c>
      <c r="B674" s="15">
        <f t="shared" si="11"/>
        <v>67457</v>
      </c>
      <c r="C674" s="16">
        <v>43465</v>
      </c>
      <c r="D674" s="17">
        <v>9555</v>
      </c>
      <c r="E674" s="17">
        <v>2293.1999999999998</v>
      </c>
      <c r="F674" s="17">
        <v>7261.8</v>
      </c>
      <c r="G674" s="15" t="s">
        <v>418</v>
      </c>
      <c r="H674" s="18">
        <v>2</v>
      </c>
    </row>
    <row r="675" spans="1:8" x14ac:dyDescent="0.3">
      <c r="A675" s="15" t="s">
        <v>320</v>
      </c>
      <c r="B675" s="15">
        <f t="shared" si="11"/>
        <v>67458</v>
      </c>
      <c r="C675" s="16">
        <v>43465</v>
      </c>
      <c r="D675" s="17">
        <v>15890</v>
      </c>
      <c r="E675" s="17">
        <v>4767</v>
      </c>
      <c r="F675" s="17">
        <v>11123</v>
      </c>
      <c r="G675" s="15" t="s">
        <v>418</v>
      </c>
      <c r="H675" s="18">
        <v>3</v>
      </c>
    </row>
    <row r="676" spans="1:8" x14ac:dyDescent="0.3">
      <c r="A676" s="15" t="s">
        <v>321</v>
      </c>
      <c r="B676" s="15">
        <f t="shared" si="11"/>
        <v>67459</v>
      </c>
      <c r="C676" s="16">
        <v>43465</v>
      </c>
      <c r="D676" s="17">
        <v>8542.5</v>
      </c>
      <c r="E676" s="17">
        <v>2477.33</v>
      </c>
      <c r="F676" s="17">
        <v>6065.17</v>
      </c>
      <c r="G676" s="15" t="s">
        <v>418</v>
      </c>
      <c r="H676" s="18">
        <v>3</v>
      </c>
    </row>
    <row r="677" spans="1:8" x14ac:dyDescent="0.3">
      <c r="A677" s="15" t="s">
        <v>323</v>
      </c>
      <c r="B677" s="15">
        <f t="shared" si="11"/>
        <v>67460</v>
      </c>
      <c r="C677" s="16">
        <v>43465</v>
      </c>
      <c r="D677" s="17">
        <v>4345</v>
      </c>
      <c r="E677" s="17">
        <v>825.55</v>
      </c>
      <c r="F677" s="17">
        <v>3519.45</v>
      </c>
      <c r="G677" s="15" t="s">
        <v>418</v>
      </c>
      <c r="H677" s="18">
        <v>6</v>
      </c>
    </row>
    <row r="678" spans="1:8" x14ac:dyDescent="0.3">
      <c r="A678" s="15" t="s">
        <v>324</v>
      </c>
      <c r="B678" s="15">
        <f t="shared" si="11"/>
        <v>67461</v>
      </c>
      <c r="C678" s="16">
        <v>43465</v>
      </c>
      <c r="D678" s="17">
        <v>14990</v>
      </c>
      <c r="E678" s="17">
        <v>4197.2</v>
      </c>
      <c r="F678" s="17">
        <v>10792.8</v>
      </c>
      <c r="G678" s="15" t="s">
        <v>418</v>
      </c>
      <c r="H678" s="18">
        <v>5</v>
      </c>
    </row>
    <row r="679" spans="1:8" x14ac:dyDescent="0.3">
      <c r="A679" s="15" t="s">
        <v>325</v>
      </c>
      <c r="B679" s="15">
        <f t="shared" si="11"/>
        <v>67462</v>
      </c>
      <c r="C679" s="16">
        <v>43465</v>
      </c>
      <c r="D679" s="17">
        <v>10230</v>
      </c>
      <c r="E679" s="17">
        <v>2864.4</v>
      </c>
      <c r="F679" s="17">
        <v>7365.6</v>
      </c>
      <c r="G679" s="15" t="s">
        <v>418</v>
      </c>
      <c r="H679" s="18">
        <v>2</v>
      </c>
    </row>
    <row r="680" spans="1:8" x14ac:dyDescent="0.3">
      <c r="A680" s="15" t="s">
        <v>326</v>
      </c>
      <c r="B680" s="15">
        <f t="shared" si="11"/>
        <v>67463</v>
      </c>
      <c r="C680" s="16">
        <v>43465</v>
      </c>
      <c r="D680" s="17">
        <v>15440</v>
      </c>
      <c r="E680" s="17">
        <v>4323.2</v>
      </c>
      <c r="F680" s="17">
        <v>11116.8</v>
      </c>
      <c r="G680" s="15" t="s">
        <v>418</v>
      </c>
      <c r="H680" s="18">
        <v>4</v>
      </c>
    </row>
    <row r="681" spans="1:8" x14ac:dyDescent="0.3">
      <c r="A681" s="15" t="s">
        <v>327</v>
      </c>
      <c r="B681" s="15">
        <f t="shared" si="11"/>
        <v>67464</v>
      </c>
      <c r="C681" s="16">
        <v>43465</v>
      </c>
      <c r="D681" s="17">
        <v>9892.5</v>
      </c>
      <c r="E681" s="17">
        <v>2473.13</v>
      </c>
      <c r="F681" s="17">
        <v>7419.37</v>
      </c>
      <c r="G681" s="15" t="s">
        <v>418</v>
      </c>
      <c r="H681" s="18">
        <v>6</v>
      </c>
    </row>
    <row r="682" spans="1:8" x14ac:dyDescent="0.3">
      <c r="A682" s="15" t="s">
        <v>328</v>
      </c>
      <c r="B682" s="15">
        <f t="shared" si="11"/>
        <v>67465</v>
      </c>
      <c r="C682" s="16">
        <v>43465</v>
      </c>
      <c r="D682" s="17">
        <v>14540</v>
      </c>
      <c r="E682" s="17">
        <v>4362</v>
      </c>
      <c r="F682" s="17">
        <v>10178</v>
      </c>
      <c r="G682" s="15" t="s">
        <v>418</v>
      </c>
      <c r="H682" s="18">
        <v>1</v>
      </c>
    </row>
    <row r="683" spans="1:8" x14ac:dyDescent="0.3">
      <c r="A683" s="15" t="s">
        <v>329</v>
      </c>
      <c r="B683" s="15">
        <f t="shared" si="11"/>
        <v>67466</v>
      </c>
      <c r="C683" s="16">
        <v>43465</v>
      </c>
      <c r="D683" s="17">
        <v>4570</v>
      </c>
      <c r="E683" s="17">
        <v>868.3</v>
      </c>
      <c r="F683" s="17">
        <v>3701.7</v>
      </c>
      <c r="G683" s="15" t="s">
        <v>418</v>
      </c>
      <c r="H683" s="18">
        <v>5</v>
      </c>
    </row>
    <row r="684" spans="1:8" x14ac:dyDescent="0.3">
      <c r="A684" s="15" t="s">
        <v>330</v>
      </c>
      <c r="B684" s="15">
        <f t="shared" si="11"/>
        <v>67467</v>
      </c>
      <c r="C684" s="16">
        <v>43465</v>
      </c>
      <c r="D684" s="17">
        <v>8880</v>
      </c>
      <c r="E684" s="17">
        <v>2131.1999999999998</v>
      </c>
      <c r="F684" s="17">
        <v>6748.8</v>
      </c>
      <c r="G684" s="15" t="s">
        <v>418</v>
      </c>
      <c r="H684" s="18">
        <v>5</v>
      </c>
    </row>
    <row r="685" spans="1:8" x14ac:dyDescent="0.3">
      <c r="A685" s="15" t="s">
        <v>331</v>
      </c>
      <c r="B685" s="15">
        <f t="shared" si="11"/>
        <v>67468</v>
      </c>
      <c r="C685" s="16">
        <v>43465</v>
      </c>
      <c r="D685" s="17">
        <v>9217.5</v>
      </c>
      <c r="E685" s="17">
        <v>2212.1999999999998</v>
      </c>
      <c r="F685" s="17">
        <v>7005.3</v>
      </c>
      <c r="G685" s="15" t="s">
        <v>418</v>
      </c>
      <c r="H685" s="18">
        <v>2</v>
      </c>
    </row>
    <row r="686" spans="1:8" x14ac:dyDescent="0.3">
      <c r="A686" s="15" t="s">
        <v>332</v>
      </c>
      <c r="B686" s="15">
        <f t="shared" si="11"/>
        <v>67469</v>
      </c>
      <c r="C686" s="16">
        <v>43465</v>
      </c>
      <c r="D686" s="17">
        <v>8542.5</v>
      </c>
      <c r="E686" s="17">
        <v>1964.78</v>
      </c>
      <c r="F686" s="17">
        <v>6577.72</v>
      </c>
      <c r="G686" s="15" t="s">
        <v>418</v>
      </c>
      <c r="H686" s="18">
        <v>3</v>
      </c>
    </row>
    <row r="687" spans="1:8" x14ac:dyDescent="0.3">
      <c r="A687" s="15" t="s">
        <v>333</v>
      </c>
      <c r="B687" s="15">
        <f t="shared" si="11"/>
        <v>67470</v>
      </c>
      <c r="C687" s="16">
        <v>43465</v>
      </c>
      <c r="D687" s="17">
        <v>14990</v>
      </c>
      <c r="E687" s="17">
        <v>4197.2</v>
      </c>
      <c r="F687" s="17">
        <v>10792.8</v>
      </c>
      <c r="G687" s="15" t="s">
        <v>418</v>
      </c>
      <c r="H687" s="18">
        <v>1</v>
      </c>
    </row>
    <row r="688" spans="1:8" x14ac:dyDescent="0.3">
      <c r="A688" s="15" t="s">
        <v>334</v>
      </c>
      <c r="B688" s="15">
        <f t="shared" si="11"/>
        <v>67471</v>
      </c>
      <c r="C688" s="16">
        <v>43465</v>
      </c>
      <c r="D688" s="17">
        <v>16790</v>
      </c>
      <c r="E688" s="17">
        <v>5372.8</v>
      </c>
      <c r="F688" s="17">
        <v>11417.2</v>
      </c>
      <c r="G688" s="15" t="s">
        <v>418</v>
      </c>
      <c r="H688" s="18">
        <v>4</v>
      </c>
    </row>
    <row r="689" spans="1:8" x14ac:dyDescent="0.3">
      <c r="A689" s="15" t="s">
        <v>335</v>
      </c>
      <c r="B689" s="15">
        <f t="shared" si="11"/>
        <v>67472</v>
      </c>
      <c r="C689" s="16">
        <v>43465</v>
      </c>
      <c r="D689" s="17">
        <v>8205</v>
      </c>
      <c r="E689" s="17">
        <v>2215.35</v>
      </c>
      <c r="F689" s="17">
        <v>5989.65</v>
      </c>
      <c r="G689" s="15" t="s">
        <v>418</v>
      </c>
      <c r="H689" s="18">
        <v>3</v>
      </c>
    </row>
    <row r="690" spans="1:8" x14ac:dyDescent="0.3">
      <c r="A690" s="15" t="s">
        <v>336</v>
      </c>
      <c r="B690" s="15">
        <f t="shared" si="11"/>
        <v>67473</v>
      </c>
      <c r="C690" s="16">
        <v>43465</v>
      </c>
      <c r="D690" s="17">
        <v>9555</v>
      </c>
      <c r="E690" s="17">
        <v>2197.65</v>
      </c>
      <c r="F690" s="17">
        <v>7357.35</v>
      </c>
      <c r="G690" s="15" t="s">
        <v>418</v>
      </c>
      <c r="H690" s="18">
        <v>2</v>
      </c>
    </row>
    <row r="691" spans="1:8" x14ac:dyDescent="0.3">
      <c r="A691" s="15" t="s">
        <v>337</v>
      </c>
      <c r="B691" s="15">
        <f t="shared" si="11"/>
        <v>67474</v>
      </c>
      <c r="C691" s="16">
        <v>43465</v>
      </c>
      <c r="D691" s="17">
        <v>14090</v>
      </c>
      <c r="E691" s="17">
        <v>4227</v>
      </c>
      <c r="F691" s="17">
        <v>9863</v>
      </c>
      <c r="G691" s="15" t="s">
        <v>418</v>
      </c>
      <c r="H691" s="18">
        <v>5</v>
      </c>
    </row>
    <row r="692" spans="1:8" x14ac:dyDescent="0.3">
      <c r="A692" s="15" t="s">
        <v>339</v>
      </c>
      <c r="B692" s="15">
        <f t="shared" si="11"/>
        <v>67475</v>
      </c>
      <c r="C692" s="16">
        <v>43465</v>
      </c>
      <c r="D692" s="17">
        <v>16340</v>
      </c>
      <c r="E692" s="17">
        <v>5065.3999999999996</v>
      </c>
      <c r="F692" s="17">
        <v>11274.6</v>
      </c>
      <c r="G692" s="15" t="s">
        <v>418</v>
      </c>
      <c r="H692" s="18">
        <v>5</v>
      </c>
    </row>
    <row r="693" spans="1:8" x14ac:dyDescent="0.3">
      <c r="A693" s="15" t="s">
        <v>342</v>
      </c>
      <c r="B693" s="15">
        <f t="shared" si="11"/>
        <v>67476</v>
      </c>
      <c r="C693" s="16">
        <v>43465</v>
      </c>
      <c r="D693" s="17">
        <v>7867.5</v>
      </c>
      <c r="E693" s="17">
        <v>1888.2</v>
      </c>
      <c r="F693" s="17">
        <v>5979.3</v>
      </c>
      <c r="G693" s="15" t="s">
        <v>418</v>
      </c>
      <c r="H693" s="18">
        <v>3</v>
      </c>
    </row>
    <row r="694" spans="1:8" x14ac:dyDescent="0.3">
      <c r="A694" s="15" t="s">
        <v>343</v>
      </c>
      <c r="B694" s="15">
        <f t="shared" si="11"/>
        <v>67477</v>
      </c>
      <c r="C694" s="16">
        <v>43465</v>
      </c>
      <c r="D694" s="17">
        <v>4120</v>
      </c>
      <c r="E694" s="17">
        <v>1030</v>
      </c>
      <c r="F694" s="17">
        <v>3090</v>
      </c>
      <c r="G694" s="15" t="s">
        <v>418</v>
      </c>
      <c r="H694" s="18">
        <v>3</v>
      </c>
    </row>
    <row r="695" spans="1:8" x14ac:dyDescent="0.3">
      <c r="A695" s="15" t="s">
        <v>344</v>
      </c>
      <c r="B695" s="15">
        <f t="shared" si="11"/>
        <v>67478</v>
      </c>
      <c r="C695" s="16">
        <v>43465</v>
      </c>
      <c r="D695" s="17">
        <v>14990</v>
      </c>
      <c r="E695" s="17">
        <v>4646.8999999999996</v>
      </c>
      <c r="F695" s="17">
        <v>10343.1</v>
      </c>
      <c r="G695" s="15" t="s">
        <v>418</v>
      </c>
      <c r="H695" s="18">
        <v>4</v>
      </c>
    </row>
    <row r="696" spans="1:8" x14ac:dyDescent="0.3">
      <c r="A696" s="15" t="s">
        <v>345</v>
      </c>
      <c r="B696" s="15">
        <f t="shared" si="11"/>
        <v>67479</v>
      </c>
      <c r="C696" s="16">
        <v>43465</v>
      </c>
      <c r="D696" s="17">
        <v>8542.5</v>
      </c>
      <c r="E696" s="17">
        <v>1964.78</v>
      </c>
      <c r="F696" s="17">
        <v>6577.72</v>
      </c>
      <c r="G696" s="15" t="s">
        <v>418</v>
      </c>
      <c r="H696" s="18">
        <v>3</v>
      </c>
    </row>
    <row r="697" spans="1:8" x14ac:dyDescent="0.3">
      <c r="A697" s="15" t="s">
        <v>347</v>
      </c>
      <c r="B697" s="15">
        <f t="shared" si="11"/>
        <v>67480</v>
      </c>
      <c r="C697" s="16">
        <v>43465</v>
      </c>
      <c r="D697" s="17">
        <v>4795</v>
      </c>
      <c r="E697" s="17">
        <v>815.15</v>
      </c>
      <c r="F697" s="17">
        <v>3979.85</v>
      </c>
      <c r="G697" s="15" t="s">
        <v>418</v>
      </c>
      <c r="H697" s="18">
        <v>4</v>
      </c>
    </row>
    <row r="698" spans="1:8" x14ac:dyDescent="0.3">
      <c r="A698" s="15" t="s">
        <v>348</v>
      </c>
      <c r="B698" s="15">
        <f t="shared" si="11"/>
        <v>67481</v>
      </c>
      <c r="C698" s="16">
        <v>43465</v>
      </c>
      <c r="D698" s="17">
        <v>7530</v>
      </c>
      <c r="E698" s="17">
        <v>1807.2</v>
      </c>
      <c r="F698" s="17">
        <v>5722.8</v>
      </c>
      <c r="G698" s="15" t="s">
        <v>418</v>
      </c>
      <c r="H698" s="18">
        <v>4</v>
      </c>
    </row>
    <row r="699" spans="1:8" x14ac:dyDescent="0.3">
      <c r="A699" s="15" t="s">
        <v>349</v>
      </c>
      <c r="B699" s="15">
        <f t="shared" si="11"/>
        <v>67482</v>
      </c>
      <c r="C699" s="16">
        <v>43465</v>
      </c>
      <c r="D699" s="17">
        <v>17240</v>
      </c>
      <c r="E699" s="17">
        <v>5516.8</v>
      </c>
      <c r="F699" s="17">
        <v>11723.2</v>
      </c>
      <c r="G699" s="15" t="s">
        <v>418</v>
      </c>
      <c r="H699" s="18">
        <v>6</v>
      </c>
    </row>
    <row r="700" spans="1:8" x14ac:dyDescent="0.3">
      <c r="A700" s="15" t="s">
        <v>350</v>
      </c>
      <c r="B700" s="15">
        <f t="shared" si="11"/>
        <v>67483</v>
      </c>
      <c r="C700" s="16">
        <v>43465</v>
      </c>
      <c r="D700" s="17">
        <v>4795</v>
      </c>
      <c r="E700" s="17">
        <v>1150.8</v>
      </c>
      <c r="F700" s="17">
        <v>3644.2</v>
      </c>
      <c r="G700" s="15" t="s">
        <v>418</v>
      </c>
      <c r="H700" s="18">
        <v>2</v>
      </c>
    </row>
    <row r="701" spans="1:8" x14ac:dyDescent="0.3">
      <c r="A701" s="15" t="s">
        <v>351</v>
      </c>
      <c r="B701" s="15">
        <f t="shared" si="11"/>
        <v>67484</v>
      </c>
      <c r="C701" s="16">
        <v>43465</v>
      </c>
      <c r="D701" s="17">
        <v>17690</v>
      </c>
      <c r="E701" s="17">
        <v>4953.2</v>
      </c>
      <c r="F701" s="17">
        <v>12736.8</v>
      </c>
      <c r="G701" s="15" t="s">
        <v>418</v>
      </c>
      <c r="H701" s="18">
        <v>2</v>
      </c>
    </row>
    <row r="702" spans="1:8" x14ac:dyDescent="0.3">
      <c r="A702" s="15" t="s">
        <v>352</v>
      </c>
      <c r="B702" s="15">
        <f t="shared" si="11"/>
        <v>67485</v>
      </c>
      <c r="C702" s="16">
        <v>43465</v>
      </c>
      <c r="D702" s="17">
        <v>9555</v>
      </c>
      <c r="E702" s="17">
        <v>2293.1999999999998</v>
      </c>
      <c r="F702" s="17">
        <v>7261.8</v>
      </c>
      <c r="G702" s="15" t="s">
        <v>418</v>
      </c>
      <c r="H702" s="18">
        <v>3</v>
      </c>
    </row>
    <row r="703" spans="1:8" x14ac:dyDescent="0.3">
      <c r="A703" s="15" t="s">
        <v>353</v>
      </c>
      <c r="B703" s="15">
        <f t="shared" si="11"/>
        <v>67486</v>
      </c>
      <c r="C703" s="16">
        <v>43465</v>
      </c>
      <c r="D703" s="17">
        <v>15890</v>
      </c>
      <c r="E703" s="17">
        <v>4608.1000000000004</v>
      </c>
      <c r="F703" s="17">
        <v>11281.9</v>
      </c>
      <c r="G703" s="15" t="s">
        <v>418</v>
      </c>
      <c r="H703" s="18">
        <v>3</v>
      </c>
    </row>
    <row r="704" spans="1:8" x14ac:dyDescent="0.3">
      <c r="A704" s="15" t="s">
        <v>354</v>
      </c>
      <c r="B704" s="15">
        <f t="shared" si="11"/>
        <v>67487</v>
      </c>
      <c r="C704" s="16">
        <v>43465</v>
      </c>
      <c r="D704" s="17">
        <v>8542.5</v>
      </c>
      <c r="E704" s="17">
        <v>2477.33</v>
      </c>
      <c r="F704" s="17">
        <v>6065.17</v>
      </c>
      <c r="G704" s="15" t="s">
        <v>418</v>
      </c>
      <c r="H704" s="18">
        <v>6</v>
      </c>
    </row>
    <row r="705" spans="1:8" x14ac:dyDescent="0.3">
      <c r="A705" s="15" t="s">
        <v>356</v>
      </c>
      <c r="B705" s="15">
        <f t="shared" si="11"/>
        <v>67488</v>
      </c>
      <c r="C705" s="16">
        <v>43465</v>
      </c>
      <c r="D705" s="17">
        <v>4345</v>
      </c>
      <c r="E705" s="17">
        <v>738.65</v>
      </c>
      <c r="F705" s="17">
        <v>3606.35</v>
      </c>
      <c r="G705" s="15" t="s">
        <v>418</v>
      </c>
      <c r="H705" s="18">
        <v>5</v>
      </c>
    </row>
    <row r="706" spans="1:8" x14ac:dyDescent="0.3">
      <c r="A706" s="15" t="s">
        <v>357</v>
      </c>
      <c r="B706" s="15">
        <f t="shared" si="11"/>
        <v>67489</v>
      </c>
      <c r="C706" s="16">
        <v>43465</v>
      </c>
      <c r="D706" s="17">
        <v>14540</v>
      </c>
      <c r="E706" s="17">
        <v>3925.8</v>
      </c>
      <c r="F706" s="17">
        <v>10614.2</v>
      </c>
      <c r="G706" s="15" t="s">
        <v>418</v>
      </c>
      <c r="H706" s="18">
        <v>2</v>
      </c>
    </row>
    <row r="707" spans="1:8" x14ac:dyDescent="0.3">
      <c r="A707" s="15" t="s">
        <v>358</v>
      </c>
      <c r="B707" s="15">
        <f t="shared" si="11"/>
        <v>67490</v>
      </c>
      <c r="C707" s="16">
        <v>43465</v>
      </c>
      <c r="D707" s="17">
        <v>10230</v>
      </c>
      <c r="E707" s="17">
        <v>2455.1999999999998</v>
      </c>
      <c r="F707" s="17">
        <v>7774.8</v>
      </c>
      <c r="G707" s="15" t="s">
        <v>418</v>
      </c>
      <c r="H707" s="18">
        <v>6</v>
      </c>
    </row>
    <row r="708" spans="1:8" x14ac:dyDescent="0.3">
      <c r="A708" s="15" t="s">
        <v>359</v>
      </c>
      <c r="B708" s="15">
        <f t="shared" si="11"/>
        <v>67491</v>
      </c>
      <c r="C708" s="16">
        <v>43465</v>
      </c>
      <c r="D708" s="17">
        <v>15440</v>
      </c>
      <c r="E708" s="17">
        <v>4323.2</v>
      </c>
      <c r="F708" s="17">
        <v>11116.8</v>
      </c>
      <c r="G708" s="15" t="s">
        <v>418</v>
      </c>
      <c r="H708" s="18">
        <v>2</v>
      </c>
    </row>
    <row r="709" spans="1:8" x14ac:dyDescent="0.3">
      <c r="A709" s="15" t="s">
        <v>360</v>
      </c>
      <c r="B709" s="15">
        <f t="shared" si="11"/>
        <v>67492</v>
      </c>
      <c r="C709" s="16">
        <v>43465</v>
      </c>
      <c r="D709" s="17">
        <v>9892.5</v>
      </c>
      <c r="E709" s="17">
        <v>2572.0500000000002</v>
      </c>
      <c r="F709" s="17">
        <v>7320.45</v>
      </c>
      <c r="G709" s="15" t="s">
        <v>418</v>
      </c>
      <c r="H709" s="18">
        <v>4</v>
      </c>
    </row>
    <row r="710" spans="1:8" x14ac:dyDescent="0.3">
      <c r="A710" s="15" t="s">
        <v>361</v>
      </c>
      <c r="B710" s="15">
        <f t="shared" si="11"/>
        <v>67493</v>
      </c>
      <c r="C710" s="16">
        <v>43465</v>
      </c>
      <c r="D710" s="17">
        <v>14540</v>
      </c>
      <c r="E710" s="17">
        <v>3925.8</v>
      </c>
      <c r="F710" s="17">
        <v>10614.2</v>
      </c>
      <c r="G710" s="15" t="s">
        <v>418</v>
      </c>
      <c r="H710" s="18">
        <v>3</v>
      </c>
    </row>
    <row r="711" spans="1:8" x14ac:dyDescent="0.3">
      <c r="A711" s="15" t="s">
        <v>362</v>
      </c>
      <c r="B711" s="15">
        <f t="shared" si="11"/>
        <v>67494</v>
      </c>
      <c r="C711" s="16">
        <v>43465</v>
      </c>
      <c r="D711" s="17">
        <v>4570</v>
      </c>
      <c r="E711" s="17">
        <v>1096.8</v>
      </c>
      <c r="F711" s="17">
        <v>3473.2</v>
      </c>
      <c r="G711" s="15" t="s">
        <v>418</v>
      </c>
      <c r="H711" s="18">
        <v>2</v>
      </c>
    </row>
    <row r="712" spans="1:8" x14ac:dyDescent="0.3">
      <c r="A712" s="15" t="s">
        <v>363</v>
      </c>
      <c r="B712" s="15">
        <f t="shared" si="11"/>
        <v>67495</v>
      </c>
      <c r="C712" s="16">
        <v>43465</v>
      </c>
      <c r="D712" s="17">
        <v>8880</v>
      </c>
      <c r="E712" s="17">
        <v>2575.1999999999998</v>
      </c>
      <c r="F712" s="17">
        <v>6304.8</v>
      </c>
      <c r="G712" s="15" t="s">
        <v>418</v>
      </c>
      <c r="H712" s="18">
        <v>4</v>
      </c>
    </row>
    <row r="713" spans="1:8" x14ac:dyDescent="0.3">
      <c r="A713" s="15" t="s">
        <v>364</v>
      </c>
      <c r="B713" s="15">
        <f t="shared" si="11"/>
        <v>67496</v>
      </c>
      <c r="C713" s="16">
        <v>43465</v>
      </c>
      <c r="D713" s="17">
        <v>9217.5</v>
      </c>
      <c r="E713" s="17">
        <v>2580.9</v>
      </c>
      <c r="F713" s="17">
        <v>6636.6</v>
      </c>
      <c r="G713" s="15" t="s">
        <v>418</v>
      </c>
      <c r="H713" s="18">
        <v>2</v>
      </c>
    </row>
    <row r="714" spans="1:8" x14ac:dyDescent="0.3">
      <c r="A714" s="15" t="s">
        <v>365</v>
      </c>
      <c r="B714" s="15">
        <f t="shared" si="11"/>
        <v>67497</v>
      </c>
      <c r="C714" s="16">
        <v>43465</v>
      </c>
      <c r="D714" s="17">
        <v>8542.5</v>
      </c>
      <c r="E714" s="17">
        <v>2135.63</v>
      </c>
      <c r="F714" s="17">
        <v>6406.87</v>
      </c>
      <c r="G714" s="15" t="s">
        <v>418</v>
      </c>
      <c r="H714" s="18">
        <v>5</v>
      </c>
    </row>
    <row r="715" spans="1:8" x14ac:dyDescent="0.3">
      <c r="A715" s="15" t="s">
        <v>366</v>
      </c>
      <c r="B715" s="15">
        <f t="shared" si="11"/>
        <v>67498</v>
      </c>
      <c r="C715" s="16">
        <v>43465</v>
      </c>
      <c r="D715" s="17">
        <v>14990</v>
      </c>
      <c r="E715" s="17">
        <v>4796.8</v>
      </c>
      <c r="F715" s="17">
        <v>10193.200000000001</v>
      </c>
      <c r="G715" s="15" t="s">
        <v>418</v>
      </c>
      <c r="H715" s="18">
        <v>2</v>
      </c>
    </row>
    <row r="716" spans="1:8" x14ac:dyDescent="0.3">
      <c r="A716" s="15" t="s">
        <v>367</v>
      </c>
      <c r="B716" s="15">
        <f t="shared" si="11"/>
        <v>67499</v>
      </c>
      <c r="C716" s="16">
        <v>43465</v>
      </c>
      <c r="D716" s="17">
        <v>16340</v>
      </c>
      <c r="E716" s="17">
        <v>4411.8</v>
      </c>
      <c r="F716" s="17">
        <v>11928.2</v>
      </c>
      <c r="G716" s="15" t="s">
        <v>418</v>
      </c>
      <c r="H716" s="18">
        <v>4</v>
      </c>
    </row>
    <row r="717" spans="1:8" x14ac:dyDescent="0.3">
      <c r="A717" s="15" t="s">
        <v>368</v>
      </c>
      <c r="B717" s="15">
        <f t="shared" si="11"/>
        <v>67500</v>
      </c>
      <c r="C717" s="16">
        <v>43465</v>
      </c>
      <c r="D717" s="17">
        <v>8205</v>
      </c>
      <c r="E717" s="17">
        <v>2379.4499999999998</v>
      </c>
      <c r="F717" s="17">
        <v>5825.55</v>
      </c>
      <c r="G717" s="15" t="s">
        <v>418</v>
      </c>
      <c r="H717" s="18">
        <v>3</v>
      </c>
    </row>
    <row r="718" spans="1:8" x14ac:dyDescent="0.3">
      <c r="A718" s="15" t="s">
        <v>369</v>
      </c>
      <c r="B718" s="15">
        <f t="shared" si="11"/>
        <v>67501</v>
      </c>
      <c r="C718" s="16">
        <v>43465</v>
      </c>
      <c r="D718" s="17">
        <v>9555</v>
      </c>
      <c r="E718" s="17">
        <v>2675.4</v>
      </c>
      <c r="F718" s="17">
        <v>6879.6</v>
      </c>
      <c r="G718" s="15" t="s">
        <v>418</v>
      </c>
      <c r="H718" s="18">
        <v>5</v>
      </c>
    </row>
    <row r="719" spans="1:8" x14ac:dyDescent="0.3">
      <c r="A719" s="15" t="s">
        <v>370</v>
      </c>
      <c r="B719" s="15">
        <f t="shared" si="11"/>
        <v>67502</v>
      </c>
      <c r="C719" s="16">
        <v>43465</v>
      </c>
      <c r="D719" s="17">
        <v>14090</v>
      </c>
      <c r="E719" s="17">
        <v>3381.6</v>
      </c>
      <c r="F719" s="17">
        <v>10708.4</v>
      </c>
      <c r="G719" s="15" t="s">
        <v>418</v>
      </c>
      <c r="H719" s="18">
        <v>2</v>
      </c>
    </row>
    <row r="720" spans="1:8" x14ac:dyDescent="0.3">
      <c r="A720" s="15" t="s">
        <v>372</v>
      </c>
      <c r="B720" s="15">
        <f t="shared" si="11"/>
        <v>67503</v>
      </c>
      <c r="C720" s="16">
        <v>43465</v>
      </c>
      <c r="D720" s="17">
        <v>16340</v>
      </c>
      <c r="E720" s="17">
        <v>4411.8</v>
      </c>
      <c r="F720" s="17">
        <v>11928.2</v>
      </c>
      <c r="G720" s="15" t="s">
        <v>418</v>
      </c>
      <c r="H720" s="18">
        <v>2</v>
      </c>
    </row>
    <row r="721" spans="1:8" x14ac:dyDescent="0.3">
      <c r="A721" s="15" t="s">
        <v>375</v>
      </c>
      <c r="B721" s="15">
        <f t="shared" si="11"/>
        <v>67504</v>
      </c>
      <c r="C721" s="16">
        <v>43465</v>
      </c>
      <c r="D721" s="17">
        <v>7530</v>
      </c>
      <c r="E721" s="17">
        <v>2108.4</v>
      </c>
      <c r="F721" s="17">
        <v>5421.6</v>
      </c>
      <c r="G721" s="15" t="s">
        <v>418</v>
      </c>
      <c r="H721" s="18">
        <v>5</v>
      </c>
    </row>
    <row r="722" spans="1:8" x14ac:dyDescent="0.3">
      <c r="A722" s="15" t="s">
        <v>376</v>
      </c>
      <c r="B722" s="15">
        <f t="shared" si="11"/>
        <v>67505</v>
      </c>
      <c r="C722" s="16">
        <v>43465</v>
      </c>
      <c r="D722" s="17">
        <v>4120</v>
      </c>
      <c r="E722" s="17">
        <v>865.2</v>
      </c>
      <c r="F722" s="17">
        <v>3254.8</v>
      </c>
      <c r="G722" s="15" t="s">
        <v>418</v>
      </c>
      <c r="H722" s="18">
        <v>5</v>
      </c>
    </row>
    <row r="723" spans="1:8" x14ac:dyDescent="0.3">
      <c r="A723" s="15" t="s">
        <v>377</v>
      </c>
      <c r="B723" s="15">
        <f t="shared" si="11"/>
        <v>67506</v>
      </c>
      <c r="C723" s="16">
        <v>43465</v>
      </c>
      <c r="D723" s="17">
        <v>14990</v>
      </c>
      <c r="E723" s="17">
        <v>4646.8999999999996</v>
      </c>
      <c r="F723" s="17">
        <v>10343.1</v>
      </c>
      <c r="G723" s="15" t="s">
        <v>418</v>
      </c>
      <c r="H723" s="18">
        <v>5</v>
      </c>
    </row>
    <row r="724" spans="1:8" x14ac:dyDescent="0.3">
      <c r="A724" s="15" t="s">
        <v>378</v>
      </c>
      <c r="B724" s="15">
        <f t="shared" si="11"/>
        <v>67507</v>
      </c>
      <c r="C724" s="16">
        <v>43465</v>
      </c>
      <c r="D724" s="17">
        <v>8542.5</v>
      </c>
      <c r="E724" s="17">
        <v>2050.1999999999998</v>
      </c>
      <c r="F724" s="17">
        <v>6492.3</v>
      </c>
      <c r="G724" s="15" t="s">
        <v>418</v>
      </c>
      <c r="H724" s="18">
        <v>3</v>
      </c>
    </row>
    <row r="725" spans="1:8" x14ac:dyDescent="0.3">
      <c r="A725" s="15" t="s">
        <v>380</v>
      </c>
      <c r="B725" s="15">
        <f t="shared" si="11"/>
        <v>67508</v>
      </c>
      <c r="C725" s="16">
        <v>43465</v>
      </c>
      <c r="D725" s="17">
        <v>4795</v>
      </c>
      <c r="E725" s="17">
        <v>1150.8</v>
      </c>
      <c r="F725" s="17">
        <v>3644.2</v>
      </c>
      <c r="G725" s="15" t="s">
        <v>418</v>
      </c>
      <c r="H725" s="18">
        <v>4</v>
      </c>
    </row>
    <row r="726" spans="1:8" x14ac:dyDescent="0.3">
      <c r="A726" s="15" t="s">
        <v>381</v>
      </c>
      <c r="B726" s="15">
        <f t="shared" si="11"/>
        <v>67509</v>
      </c>
      <c r="C726" s="16">
        <v>43465</v>
      </c>
      <c r="D726" s="17">
        <v>7530</v>
      </c>
      <c r="E726" s="17">
        <v>2033.1</v>
      </c>
      <c r="F726" s="17">
        <v>5496.9</v>
      </c>
      <c r="G726" s="15" t="s">
        <v>418</v>
      </c>
      <c r="H726" s="18">
        <v>4</v>
      </c>
    </row>
    <row r="727" spans="1:8" x14ac:dyDescent="0.3">
      <c r="A727" s="15" t="s">
        <v>383</v>
      </c>
      <c r="B727" s="15">
        <f t="shared" si="11"/>
        <v>67510</v>
      </c>
      <c r="C727" s="16">
        <v>43465</v>
      </c>
      <c r="D727" s="17">
        <v>4345</v>
      </c>
      <c r="E727" s="17">
        <v>738.65</v>
      </c>
      <c r="F727" s="17">
        <v>3606.35</v>
      </c>
      <c r="G727" s="15" t="s">
        <v>418</v>
      </c>
      <c r="H727" s="18">
        <v>3</v>
      </c>
    </row>
    <row r="728" spans="1:8" x14ac:dyDescent="0.3">
      <c r="A728" s="15" t="s">
        <v>384</v>
      </c>
      <c r="B728" s="15">
        <f t="shared" si="11"/>
        <v>67511</v>
      </c>
      <c r="C728" s="16">
        <v>43465</v>
      </c>
      <c r="D728" s="17">
        <v>14540</v>
      </c>
      <c r="E728" s="17">
        <v>4362</v>
      </c>
      <c r="F728" s="17">
        <v>10178</v>
      </c>
      <c r="G728" s="15" t="s">
        <v>418</v>
      </c>
      <c r="H728" s="18">
        <v>4</v>
      </c>
    </row>
    <row r="729" spans="1:8" x14ac:dyDescent="0.3">
      <c r="A729" s="15" t="s">
        <v>385</v>
      </c>
      <c r="B729" s="15">
        <f t="shared" si="11"/>
        <v>67512</v>
      </c>
      <c r="C729" s="16">
        <v>43465</v>
      </c>
      <c r="D729" s="17">
        <v>10230</v>
      </c>
      <c r="E729" s="17">
        <v>2762.1</v>
      </c>
      <c r="F729" s="17">
        <v>7467.9</v>
      </c>
      <c r="G729" s="15" t="s">
        <v>418</v>
      </c>
      <c r="H729" s="18">
        <v>2</v>
      </c>
    </row>
    <row r="730" spans="1:8" x14ac:dyDescent="0.3">
      <c r="A730" s="15" t="s">
        <v>386</v>
      </c>
      <c r="B730" s="15">
        <f t="shared" si="11"/>
        <v>67513</v>
      </c>
      <c r="C730" s="16">
        <v>43465</v>
      </c>
      <c r="D730" s="17">
        <v>15440</v>
      </c>
      <c r="E730" s="17">
        <v>4477.6000000000004</v>
      </c>
      <c r="F730" s="17">
        <v>10962.4</v>
      </c>
      <c r="G730" s="15" t="s">
        <v>418</v>
      </c>
      <c r="H730" s="18">
        <v>6</v>
      </c>
    </row>
    <row r="731" spans="1:8" x14ac:dyDescent="0.3">
      <c r="A731" s="15" t="s">
        <v>387</v>
      </c>
      <c r="B731" s="15">
        <f t="shared" ref="B731:B754" si="12">B730+1</f>
        <v>67514</v>
      </c>
      <c r="C731" s="16">
        <v>43465</v>
      </c>
      <c r="D731" s="17">
        <v>9892.5</v>
      </c>
      <c r="E731" s="17">
        <v>2473.13</v>
      </c>
      <c r="F731" s="17">
        <v>7419.37</v>
      </c>
      <c r="G731" s="15" t="s">
        <v>418</v>
      </c>
      <c r="H731" s="18">
        <v>4</v>
      </c>
    </row>
    <row r="732" spans="1:8" x14ac:dyDescent="0.3">
      <c r="A732" s="15" t="s">
        <v>388</v>
      </c>
      <c r="B732" s="15">
        <f t="shared" si="12"/>
        <v>67515</v>
      </c>
      <c r="C732" s="16">
        <v>43465</v>
      </c>
      <c r="D732" s="17">
        <v>14540</v>
      </c>
      <c r="E732" s="17">
        <v>4216.6000000000004</v>
      </c>
      <c r="F732" s="17">
        <v>10323.4</v>
      </c>
      <c r="G732" s="15" t="s">
        <v>418</v>
      </c>
      <c r="H732" s="18">
        <v>4</v>
      </c>
    </row>
    <row r="733" spans="1:8" x14ac:dyDescent="0.3">
      <c r="A733" s="15" t="s">
        <v>389</v>
      </c>
      <c r="B733" s="15">
        <f t="shared" si="12"/>
        <v>67516</v>
      </c>
      <c r="C733" s="16">
        <v>43465</v>
      </c>
      <c r="D733" s="17">
        <v>4570</v>
      </c>
      <c r="E733" s="17">
        <v>776.9</v>
      </c>
      <c r="F733" s="17">
        <v>3793.1</v>
      </c>
      <c r="G733" s="15" t="s">
        <v>418</v>
      </c>
      <c r="H733" s="18">
        <v>3</v>
      </c>
    </row>
    <row r="734" spans="1:8" x14ac:dyDescent="0.3">
      <c r="A734" s="15" t="s">
        <v>390</v>
      </c>
      <c r="B734" s="15">
        <f t="shared" si="12"/>
        <v>67517</v>
      </c>
      <c r="C734" s="16">
        <v>43465</v>
      </c>
      <c r="D734" s="17">
        <v>8880</v>
      </c>
      <c r="E734" s="17">
        <v>2042.4</v>
      </c>
      <c r="F734" s="17">
        <v>6837.6</v>
      </c>
      <c r="G734" s="15" t="s">
        <v>418</v>
      </c>
      <c r="H734" s="18">
        <v>6</v>
      </c>
    </row>
    <row r="735" spans="1:8" x14ac:dyDescent="0.3">
      <c r="A735" s="15" t="s">
        <v>391</v>
      </c>
      <c r="B735" s="15">
        <f t="shared" si="12"/>
        <v>67518</v>
      </c>
      <c r="C735" s="16">
        <v>43465</v>
      </c>
      <c r="D735" s="17">
        <v>9217.5</v>
      </c>
      <c r="E735" s="17">
        <v>2396.5500000000002</v>
      </c>
      <c r="F735" s="17">
        <v>6820.95</v>
      </c>
      <c r="G735" s="15" t="s">
        <v>418</v>
      </c>
      <c r="H735" s="18">
        <v>5</v>
      </c>
    </row>
    <row r="736" spans="1:8" x14ac:dyDescent="0.3">
      <c r="A736" s="15" t="s">
        <v>392</v>
      </c>
      <c r="B736" s="15">
        <f t="shared" si="12"/>
        <v>67519</v>
      </c>
      <c r="C736" s="16">
        <v>43465</v>
      </c>
      <c r="D736" s="17">
        <v>4795</v>
      </c>
      <c r="E736" s="17">
        <v>1006.95</v>
      </c>
      <c r="F736" s="17">
        <v>3788.05</v>
      </c>
      <c r="G736" s="15" t="s">
        <v>418</v>
      </c>
      <c r="H736" s="18">
        <v>1</v>
      </c>
    </row>
    <row r="737" spans="1:8" x14ac:dyDescent="0.3">
      <c r="A737" s="15" t="s">
        <v>393</v>
      </c>
      <c r="B737" s="15">
        <f t="shared" si="12"/>
        <v>67520</v>
      </c>
      <c r="C737" s="16">
        <v>43465</v>
      </c>
      <c r="D737" s="17">
        <v>16790</v>
      </c>
      <c r="E737" s="17">
        <v>5372.8</v>
      </c>
      <c r="F737" s="17">
        <v>11417.2</v>
      </c>
      <c r="G737" s="15" t="s">
        <v>418</v>
      </c>
      <c r="H737" s="18">
        <v>3</v>
      </c>
    </row>
    <row r="738" spans="1:8" x14ac:dyDescent="0.3">
      <c r="A738" s="15" t="s">
        <v>394</v>
      </c>
      <c r="B738" s="15">
        <f t="shared" si="12"/>
        <v>67521</v>
      </c>
      <c r="C738" s="16">
        <v>43465</v>
      </c>
      <c r="D738" s="17">
        <v>7530</v>
      </c>
      <c r="E738" s="17">
        <v>1882.5</v>
      </c>
      <c r="F738" s="17">
        <v>5647.5</v>
      </c>
      <c r="G738" s="15" t="s">
        <v>418</v>
      </c>
      <c r="H738" s="18">
        <v>5</v>
      </c>
    </row>
    <row r="739" spans="1:8" x14ac:dyDescent="0.3">
      <c r="A739" s="15" t="s">
        <v>395</v>
      </c>
      <c r="B739" s="15">
        <f t="shared" si="12"/>
        <v>67522</v>
      </c>
      <c r="C739" s="16">
        <v>43465</v>
      </c>
      <c r="D739" s="17">
        <v>14090</v>
      </c>
      <c r="E739" s="17">
        <v>3945.2</v>
      </c>
      <c r="F739" s="17">
        <v>10144.799999999999</v>
      </c>
      <c r="G739" s="15" t="s">
        <v>418</v>
      </c>
      <c r="H739" s="18">
        <v>1</v>
      </c>
    </row>
    <row r="740" spans="1:8" x14ac:dyDescent="0.3">
      <c r="A740" s="15" t="s">
        <v>396</v>
      </c>
      <c r="B740" s="15">
        <f t="shared" si="12"/>
        <v>67523</v>
      </c>
      <c r="C740" s="16">
        <v>43465</v>
      </c>
      <c r="D740" s="17">
        <v>9555</v>
      </c>
      <c r="E740" s="17">
        <v>2388.75</v>
      </c>
      <c r="F740" s="17">
        <v>7166.25</v>
      </c>
      <c r="G740" s="15" t="s">
        <v>418</v>
      </c>
      <c r="H740" s="18">
        <v>2</v>
      </c>
    </row>
    <row r="741" spans="1:8" x14ac:dyDescent="0.3">
      <c r="A741" s="15" t="s">
        <v>397</v>
      </c>
      <c r="B741" s="15">
        <f t="shared" si="12"/>
        <v>67524</v>
      </c>
      <c r="C741" s="16">
        <v>43465</v>
      </c>
      <c r="D741" s="17">
        <v>15890</v>
      </c>
      <c r="E741" s="17">
        <v>4767</v>
      </c>
      <c r="F741" s="17">
        <v>11123</v>
      </c>
      <c r="G741" s="15" t="s">
        <v>418</v>
      </c>
      <c r="H741" s="18">
        <v>3</v>
      </c>
    </row>
    <row r="742" spans="1:8" x14ac:dyDescent="0.3">
      <c r="A742" s="15" t="s">
        <v>398</v>
      </c>
      <c r="B742" s="15">
        <f t="shared" si="12"/>
        <v>67525</v>
      </c>
      <c r="C742" s="16">
        <v>43465</v>
      </c>
      <c r="D742" s="17">
        <v>8205</v>
      </c>
      <c r="E742" s="17">
        <v>2051.25</v>
      </c>
      <c r="F742" s="17">
        <v>6153.75</v>
      </c>
      <c r="G742" s="15" t="s">
        <v>418</v>
      </c>
      <c r="H742" s="18">
        <v>2</v>
      </c>
    </row>
    <row r="743" spans="1:8" x14ac:dyDescent="0.3">
      <c r="A743" s="15" t="s">
        <v>400</v>
      </c>
      <c r="B743" s="15">
        <f t="shared" si="12"/>
        <v>67526</v>
      </c>
      <c r="C743" s="16">
        <v>43465</v>
      </c>
      <c r="D743" s="17">
        <v>4345</v>
      </c>
      <c r="E743" s="17">
        <v>912.45</v>
      </c>
      <c r="F743" s="17">
        <v>3432.55</v>
      </c>
      <c r="G743" s="15" t="s">
        <v>418</v>
      </c>
      <c r="H743" s="18">
        <v>5</v>
      </c>
    </row>
    <row r="744" spans="1:8" x14ac:dyDescent="0.3">
      <c r="A744" s="15" t="s">
        <v>401</v>
      </c>
      <c r="B744" s="15">
        <f t="shared" si="12"/>
        <v>67527</v>
      </c>
      <c r="C744" s="16">
        <v>43465</v>
      </c>
      <c r="D744" s="17">
        <v>14540</v>
      </c>
      <c r="E744" s="17">
        <v>4362</v>
      </c>
      <c r="F744" s="17">
        <v>10178</v>
      </c>
      <c r="G744" s="15" t="s">
        <v>418</v>
      </c>
      <c r="H744" s="18">
        <v>2</v>
      </c>
    </row>
    <row r="745" spans="1:8" x14ac:dyDescent="0.3">
      <c r="A745" s="15" t="s">
        <v>402</v>
      </c>
      <c r="B745" s="15">
        <f t="shared" si="12"/>
        <v>67528</v>
      </c>
      <c r="C745" s="16">
        <v>43465</v>
      </c>
      <c r="D745" s="17">
        <v>10230</v>
      </c>
      <c r="E745" s="17">
        <v>2352.9</v>
      </c>
      <c r="F745" s="17">
        <v>7877.1</v>
      </c>
      <c r="G745" s="15" t="s">
        <v>418</v>
      </c>
      <c r="H745" s="18">
        <v>2</v>
      </c>
    </row>
    <row r="746" spans="1:8" x14ac:dyDescent="0.3">
      <c r="A746" s="15" t="s">
        <v>403</v>
      </c>
      <c r="B746" s="15">
        <f t="shared" si="12"/>
        <v>67529</v>
      </c>
      <c r="C746" s="16">
        <v>43465</v>
      </c>
      <c r="D746" s="17">
        <v>15440</v>
      </c>
      <c r="E746" s="17">
        <v>4168.8</v>
      </c>
      <c r="F746" s="17">
        <v>11271.2</v>
      </c>
      <c r="G746" s="15" t="s">
        <v>418</v>
      </c>
      <c r="H746" s="18">
        <v>1</v>
      </c>
    </row>
    <row r="747" spans="1:8" x14ac:dyDescent="0.3">
      <c r="A747" s="15" t="s">
        <v>404</v>
      </c>
      <c r="B747" s="15">
        <f t="shared" si="12"/>
        <v>67530</v>
      </c>
      <c r="C747" s="16">
        <v>43465</v>
      </c>
      <c r="D747" s="17">
        <v>10230</v>
      </c>
      <c r="E747" s="17">
        <v>2864.4</v>
      </c>
      <c r="F747" s="17">
        <v>7365.6</v>
      </c>
      <c r="G747" s="15" t="s">
        <v>418</v>
      </c>
      <c r="H747" s="18">
        <v>2</v>
      </c>
    </row>
    <row r="748" spans="1:8" x14ac:dyDescent="0.3">
      <c r="A748" s="15" t="s">
        <v>405</v>
      </c>
      <c r="B748" s="15">
        <f t="shared" si="12"/>
        <v>67531</v>
      </c>
      <c r="C748" s="16">
        <v>43465</v>
      </c>
      <c r="D748" s="17">
        <v>8880</v>
      </c>
      <c r="E748" s="17">
        <v>2220</v>
      </c>
      <c r="F748" s="17">
        <v>6660</v>
      </c>
      <c r="G748" s="15" t="s">
        <v>418</v>
      </c>
      <c r="H748" s="18">
        <v>3</v>
      </c>
    </row>
    <row r="749" spans="1:8" x14ac:dyDescent="0.3">
      <c r="A749" s="15" t="s">
        <v>406</v>
      </c>
      <c r="B749" s="15">
        <f t="shared" si="12"/>
        <v>67532</v>
      </c>
      <c r="C749" s="16">
        <v>43465</v>
      </c>
      <c r="D749" s="17">
        <v>4570</v>
      </c>
      <c r="E749" s="17">
        <v>1096.8</v>
      </c>
      <c r="F749" s="17">
        <v>3473.2</v>
      </c>
      <c r="G749" s="15" t="s">
        <v>418</v>
      </c>
      <c r="H749" s="18">
        <v>5</v>
      </c>
    </row>
    <row r="750" spans="1:8" x14ac:dyDescent="0.3">
      <c r="A750" s="15" t="s">
        <v>407</v>
      </c>
      <c r="B750" s="15">
        <f t="shared" si="12"/>
        <v>67533</v>
      </c>
      <c r="C750" s="16">
        <v>43465</v>
      </c>
      <c r="D750" s="17">
        <v>4795</v>
      </c>
      <c r="E750" s="17">
        <v>911.05</v>
      </c>
      <c r="F750" s="17">
        <v>3883.95</v>
      </c>
      <c r="G750" s="15" t="s">
        <v>418</v>
      </c>
      <c r="H750" s="18">
        <v>4</v>
      </c>
    </row>
    <row r="751" spans="1:8" x14ac:dyDescent="0.3">
      <c r="A751" s="15" t="s">
        <v>409</v>
      </c>
      <c r="B751" s="15">
        <f t="shared" si="12"/>
        <v>67534</v>
      </c>
      <c r="C751" s="16">
        <v>43465</v>
      </c>
      <c r="D751" s="17">
        <v>16340</v>
      </c>
      <c r="E751" s="17">
        <v>4411.8</v>
      </c>
      <c r="F751" s="17">
        <v>11928.2</v>
      </c>
      <c r="G751" s="15" t="s">
        <v>418</v>
      </c>
      <c r="H751" s="18">
        <v>3</v>
      </c>
    </row>
    <row r="752" spans="1:8" x14ac:dyDescent="0.3">
      <c r="A752" s="15" t="s">
        <v>410</v>
      </c>
      <c r="B752" s="15">
        <f t="shared" si="12"/>
        <v>67535</v>
      </c>
      <c r="C752" s="16">
        <v>43465</v>
      </c>
      <c r="D752" s="17">
        <v>15440</v>
      </c>
      <c r="E752" s="17">
        <v>4940.8</v>
      </c>
      <c r="F752" s="17">
        <v>10499.2</v>
      </c>
      <c r="G752" s="15" t="s">
        <v>418</v>
      </c>
      <c r="H752" s="18">
        <v>4</v>
      </c>
    </row>
    <row r="753" spans="1:8" x14ac:dyDescent="0.3">
      <c r="A753" s="15" t="s">
        <v>412</v>
      </c>
      <c r="B753" s="15">
        <f t="shared" si="12"/>
        <v>67536</v>
      </c>
      <c r="C753" s="16">
        <v>43465</v>
      </c>
      <c r="D753" s="17">
        <v>9555</v>
      </c>
      <c r="E753" s="17">
        <v>2484.3000000000002</v>
      </c>
      <c r="F753" s="17">
        <v>7070.7</v>
      </c>
      <c r="G753" s="15" t="s">
        <v>418</v>
      </c>
      <c r="H753" s="18">
        <v>3</v>
      </c>
    </row>
    <row r="754" spans="1:8" x14ac:dyDescent="0.3">
      <c r="A754" s="15" t="s">
        <v>413</v>
      </c>
      <c r="B754" s="15">
        <f t="shared" si="12"/>
        <v>67537</v>
      </c>
      <c r="C754" s="16">
        <v>43465</v>
      </c>
      <c r="D754" s="17">
        <v>9555</v>
      </c>
      <c r="E754" s="17">
        <v>2579.85</v>
      </c>
      <c r="F754" s="17">
        <v>6975.15</v>
      </c>
      <c r="G754" s="15" t="s">
        <v>418</v>
      </c>
      <c r="H754" s="18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36B-E00C-4A42-B0D9-4647268C0846}">
  <dimension ref="A1:J137"/>
  <sheetViews>
    <sheetView workbookViewId="0">
      <selection activeCell="F25" sqref="F25"/>
    </sheetView>
  </sheetViews>
  <sheetFormatPr defaultRowHeight="14.4" x14ac:dyDescent="0.3"/>
  <cols>
    <col min="1" max="1" width="17.33203125" bestFit="1" customWidth="1"/>
    <col min="2" max="2" width="11.77734375" bestFit="1" customWidth="1"/>
    <col min="3" max="3" width="11.88671875" bestFit="1" customWidth="1"/>
    <col min="4" max="4" width="13.6640625" bestFit="1" customWidth="1"/>
    <col min="7" max="7" width="17.33203125" bestFit="1" customWidth="1"/>
    <col min="8" max="8" width="11.77734375" bestFit="1" customWidth="1"/>
    <col min="9" max="9" width="11.88671875" bestFit="1" customWidth="1"/>
    <col min="10" max="10" width="13.6640625" bestFit="1" customWidth="1"/>
  </cols>
  <sheetData>
    <row r="1" spans="1:10" x14ac:dyDescent="0.3">
      <c r="A1" s="6" t="s">
        <v>0</v>
      </c>
      <c r="B1" s="6" t="s">
        <v>2</v>
      </c>
      <c r="C1" s="6" t="s">
        <v>3</v>
      </c>
      <c r="D1" s="6" t="s">
        <v>1</v>
      </c>
      <c r="F1" s="57" t="s">
        <v>440</v>
      </c>
      <c r="G1" s="57"/>
      <c r="H1" s="57"/>
      <c r="I1" s="57"/>
      <c r="J1" s="57"/>
    </row>
    <row r="2" spans="1:10" x14ac:dyDescent="0.3">
      <c r="A2" s="2">
        <v>840.89</v>
      </c>
      <c r="B2" t="s">
        <v>4</v>
      </c>
      <c r="C2" t="s">
        <v>5</v>
      </c>
      <c r="D2" s="1">
        <v>43454</v>
      </c>
      <c r="F2" s="58" t="s">
        <v>441</v>
      </c>
      <c r="G2" s="59" t="s">
        <v>0</v>
      </c>
      <c r="H2" s="60" t="s">
        <v>2</v>
      </c>
      <c r="I2" s="61" t="s">
        <v>3</v>
      </c>
      <c r="J2" s="57" t="s">
        <v>1</v>
      </c>
    </row>
    <row r="3" spans="1:10" x14ac:dyDescent="0.3">
      <c r="A3" s="2">
        <v>9923.58</v>
      </c>
      <c r="B3" t="s">
        <v>6</v>
      </c>
      <c r="C3" t="s">
        <v>7</v>
      </c>
      <c r="D3" s="1">
        <v>43463</v>
      </c>
      <c r="F3" s="62">
        <v>1</v>
      </c>
      <c r="G3" s="63">
        <f ca="1">LARGE($A$2:$A$137,1)</f>
        <v>81744.77</v>
      </c>
      <c r="H3" s="62" t="str">
        <f ca="1">VLOOKUP(G3,A1:D137,2,FALSE)</f>
        <v>379362</v>
      </c>
      <c r="I3" s="62" t="str">
        <f ca="1">VLOOKUP(G3,$A:$D,3,FALSE)</f>
        <v>25</v>
      </c>
      <c r="J3" s="64">
        <f ca="1">VLOOKUP(G3,$A:$D,4,FALSE)</f>
        <v>43534</v>
      </c>
    </row>
    <row r="4" spans="1:10" x14ac:dyDescent="0.3">
      <c r="A4" s="2">
        <v>8432.7900000000009</v>
      </c>
      <c r="B4" t="s">
        <v>8</v>
      </c>
      <c r="C4" t="s">
        <v>9</v>
      </c>
      <c r="D4" s="1">
        <v>43440</v>
      </c>
      <c r="F4" s="62">
        <v>2</v>
      </c>
      <c r="G4" s="63">
        <f ca="1">LARGE($A$2:$A$137,2)</f>
        <v>41180.1</v>
      </c>
      <c r="H4" s="62" t="str">
        <f t="shared" ref="H4:H22" ca="1" si="0">VLOOKUP(G4,$A:$D,2,FALSE)</f>
        <v>5340187</v>
      </c>
      <c r="I4" s="62" t="str">
        <f t="shared" ref="I4:I22" ca="1" si="1">VLOOKUP(G4,$A:$D,3,FALSE)</f>
        <v>1475</v>
      </c>
      <c r="J4" s="64">
        <f t="shared" ref="J4:J22" ca="1" si="2">VLOOKUP(G4,$A:$D,4,FALSE)</f>
        <v>43542</v>
      </c>
    </row>
    <row r="5" spans="1:10" x14ac:dyDescent="0.3">
      <c r="A5" s="2">
        <v>9595.5400000000009</v>
      </c>
      <c r="B5" t="s">
        <v>10</v>
      </c>
      <c r="C5" t="s">
        <v>5</v>
      </c>
      <c r="D5" s="1">
        <v>43417</v>
      </c>
      <c r="F5" s="62">
        <v>3</v>
      </c>
      <c r="G5" s="63">
        <f ca="1">LARGE($A$2:$A$137,3)</f>
        <v>32857.01</v>
      </c>
      <c r="H5" s="62" t="str">
        <f t="shared" ca="1" si="0"/>
        <v>74841</v>
      </c>
      <c r="I5" s="62" t="str">
        <f t="shared" ca="1" si="1"/>
        <v>134</v>
      </c>
      <c r="J5" s="64">
        <f t="shared" ca="1" si="2"/>
        <v>43468</v>
      </c>
    </row>
    <row r="6" spans="1:10" x14ac:dyDescent="0.3">
      <c r="A6" s="2">
        <v>11163.61</v>
      </c>
      <c r="B6" t="s">
        <v>11</v>
      </c>
      <c r="C6" t="s">
        <v>12</v>
      </c>
      <c r="D6" s="1">
        <v>43411</v>
      </c>
      <c r="F6" s="62">
        <v>4</v>
      </c>
      <c r="G6" s="63">
        <f ca="1">LARGE($A$2:$A$137,4)</f>
        <v>25638.37</v>
      </c>
      <c r="H6" s="62" t="str">
        <f t="shared" ca="1" si="0"/>
        <v>887825</v>
      </c>
      <c r="I6" s="62" t="str">
        <f t="shared" ca="1" si="1"/>
        <v>2130</v>
      </c>
      <c r="J6" s="64">
        <f t="shared" ca="1" si="2"/>
        <v>43502</v>
      </c>
    </row>
    <row r="7" spans="1:10" x14ac:dyDescent="0.3">
      <c r="A7" s="2">
        <v>10091.84</v>
      </c>
      <c r="B7" t="s">
        <v>13</v>
      </c>
      <c r="C7" t="s">
        <v>14</v>
      </c>
      <c r="D7" s="1">
        <v>43428</v>
      </c>
      <c r="F7" s="62">
        <v>5</v>
      </c>
      <c r="G7" s="63">
        <f ca="1">LARGE($A$2:$A$137,5)</f>
        <v>18306.82</v>
      </c>
      <c r="H7" s="62" t="str">
        <f t="shared" ca="1" si="0"/>
        <v>827569</v>
      </c>
      <c r="I7" s="62" t="str">
        <f t="shared" ca="1" si="1"/>
        <v>1922</v>
      </c>
      <c r="J7" s="64">
        <f t="shared" ca="1" si="2"/>
        <v>43551</v>
      </c>
    </row>
    <row r="8" spans="1:10" x14ac:dyDescent="0.3">
      <c r="A8" s="2">
        <v>4567.68</v>
      </c>
      <c r="B8" t="s">
        <v>15</v>
      </c>
      <c r="C8" t="s">
        <v>9</v>
      </c>
      <c r="D8" s="1">
        <v>43417</v>
      </c>
      <c r="F8" s="62">
        <v>6</v>
      </c>
      <c r="G8" s="63">
        <f ca="1">LARGE($A$2:$A$137,6)</f>
        <v>17930.48</v>
      </c>
      <c r="H8" s="62" t="str">
        <f t="shared" ca="1" si="0"/>
        <v>1891255</v>
      </c>
      <c r="I8" s="62" t="str">
        <f t="shared" ca="1" si="1"/>
        <v>3440</v>
      </c>
      <c r="J8" s="64">
        <f t="shared" ca="1" si="2"/>
        <v>43545</v>
      </c>
    </row>
    <row r="9" spans="1:10" x14ac:dyDescent="0.3">
      <c r="A9" s="2">
        <v>320.88</v>
      </c>
      <c r="B9" t="s">
        <v>16</v>
      </c>
      <c r="C9" t="s">
        <v>17</v>
      </c>
      <c r="D9" s="1">
        <v>43437</v>
      </c>
      <c r="F9" s="62">
        <v>7</v>
      </c>
      <c r="G9" s="63">
        <f ca="1">LARGE($A$2:$A$137,7)</f>
        <v>16300.28</v>
      </c>
      <c r="H9" s="62" t="str">
        <f t="shared" ca="1" si="0"/>
        <v>1440522</v>
      </c>
      <c r="I9" s="62" t="str">
        <f t="shared" ca="1" si="1"/>
        <v>1837</v>
      </c>
      <c r="J9" s="64">
        <f t="shared" ca="1" si="2"/>
        <v>43482</v>
      </c>
    </row>
    <row r="10" spans="1:10" x14ac:dyDescent="0.3">
      <c r="A10" s="2">
        <v>432</v>
      </c>
      <c r="B10" t="s">
        <v>18</v>
      </c>
      <c r="C10" t="s">
        <v>9</v>
      </c>
      <c r="D10" s="1">
        <v>43412</v>
      </c>
      <c r="F10" s="62">
        <v>8</v>
      </c>
      <c r="G10" s="63">
        <f ca="1">LARGE($A$2:$A$137,8)</f>
        <v>11163.61</v>
      </c>
      <c r="H10" s="62" t="str">
        <f t="shared" ca="1" si="0"/>
        <v>891345</v>
      </c>
      <c r="I10" s="62" t="str">
        <f t="shared" ca="1" si="1"/>
        <v>2130</v>
      </c>
      <c r="J10" s="64">
        <f t="shared" ca="1" si="2"/>
        <v>43411</v>
      </c>
    </row>
    <row r="11" spans="1:10" x14ac:dyDescent="0.3">
      <c r="A11" s="2">
        <v>29.31</v>
      </c>
      <c r="B11" t="s">
        <v>19</v>
      </c>
      <c r="C11" t="s">
        <v>14</v>
      </c>
      <c r="D11" s="1">
        <v>43460</v>
      </c>
      <c r="F11" s="62">
        <v>9</v>
      </c>
      <c r="G11" s="63">
        <f ca="1">LARGE($A$2:$A$137,9)</f>
        <v>10118.64</v>
      </c>
      <c r="H11" s="62" t="str">
        <f t="shared" ca="1" si="0"/>
        <v>5251287</v>
      </c>
      <c r="I11" s="62" t="str">
        <f t="shared" ca="1" si="1"/>
        <v>1475</v>
      </c>
      <c r="J11" s="64">
        <f t="shared" ca="1" si="2"/>
        <v>43526</v>
      </c>
    </row>
    <row r="12" spans="1:10" x14ac:dyDescent="0.3">
      <c r="A12" s="2">
        <v>1837.91</v>
      </c>
      <c r="B12" t="s">
        <v>20</v>
      </c>
      <c r="C12" t="s">
        <v>21</v>
      </c>
      <c r="D12" s="1">
        <v>43467</v>
      </c>
      <c r="F12" s="62">
        <v>10</v>
      </c>
      <c r="G12" s="63">
        <f ca="1">LARGE($A$2:$A$137,10)</f>
        <v>10091.84</v>
      </c>
      <c r="H12" s="62" t="str">
        <f t="shared" ca="1" si="0"/>
        <v>45947495</v>
      </c>
      <c r="I12" s="62" t="str">
        <f t="shared" ca="1" si="1"/>
        <v>3411</v>
      </c>
      <c r="J12" s="64">
        <f t="shared" ca="1" si="2"/>
        <v>43428</v>
      </c>
    </row>
    <row r="13" spans="1:10" x14ac:dyDescent="0.3">
      <c r="A13" s="2">
        <v>212.52</v>
      </c>
      <c r="B13" t="s">
        <v>22</v>
      </c>
      <c r="C13" t="s">
        <v>23</v>
      </c>
      <c r="D13" s="1">
        <v>43489</v>
      </c>
      <c r="F13" s="62">
        <v>11</v>
      </c>
      <c r="G13" s="63">
        <f ca="1">LARGE($A$2:$A$137,11)</f>
        <v>9923.58</v>
      </c>
      <c r="H13" s="62" t="str">
        <f t="shared" ca="1" si="0"/>
        <v>7530122</v>
      </c>
      <c r="I13" s="62" t="str">
        <f t="shared" ca="1" si="1"/>
        <v>3808</v>
      </c>
      <c r="J13" s="64">
        <f t="shared" ca="1" si="2"/>
        <v>43463</v>
      </c>
    </row>
    <row r="14" spans="1:10" x14ac:dyDescent="0.3">
      <c r="A14" s="2">
        <v>-4037.04</v>
      </c>
      <c r="B14" t="s">
        <v>24</v>
      </c>
      <c r="C14" t="s">
        <v>25</v>
      </c>
      <c r="D14" s="1">
        <v>43480</v>
      </c>
      <c r="F14" s="62">
        <v>12</v>
      </c>
      <c r="G14" s="63">
        <f ca="1">LARGE($A$2:$A$137,12)</f>
        <v>9595.5400000000009</v>
      </c>
      <c r="H14" s="62" t="str">
        <f t="shared" ca="1" si="0"/>
        <v>8394759</v>
      </c>
      <c r="I14" s="62" t="str">
        <f t="shared" ca="1" si="1"/>
        <v>1663</v>
      </c>
      <c r="J14" s="64">
        <f t="shared" ca="1" si="2"/>
        <v>43417</v>
      </c>
    </row>
    <row r="15" spans="1:10" x14ac:dyDescent="0.3">
      <c r="A15" s="2">
        <v>5837.4</v>
      </c>
      <c r="B15" t="s">
        <v>26</v>
      </c>
      <c r="C15" t="s">
        <v>23</v>
      </c>
      <c r="D15" s="1">
        <v>43477</v>
      </c>
      <c r="F15" s="62">
        <v>13</v>
      </c>
      <c r="G15" s="63">
        <f ca="1">LARGE($A$2:$A$137,13)</f>
        <v>9510.48</v>
      </c>
      <c r="H15" s="62" t="str">
        <f t="shared" ca="1" si="0"/>
        <v>45765495</v>
      </c>
      <c r="I15" s="62" t="str">
        <f t="shared" ca="1" si="1"/>
        <v>3411</v>
      </c>
      <c r="J15" s="64">
        <f t="shared" ca="1" si="2"/>
        <v>43532</v>
      </c>
    </row>
    <row r="16" spans="1:10" x14ac:dyDescent="0.3">
      <c r="A16" s="2">
        <v>1218</v>
      </c>
      <c r="B16" t="s">
        <v>27</v>
      </c>
      <c r="C16" t="s">
        <v>9</v>
      </c>
      <c r="D16" s="1">
        <v>43471</v>
      </c>
      <c r="F16" s="62">
        <v>14</v>
      </c>
      <c r="G16" s="63">
        <f ca="1">LARGE($A$2:$A$137,14)</f>
        <v>8432.7900000000009</v>
      </c>
      <c r="H16" s="62" t="str">
        <f t="shared" ca="1" si="0"/>
        <v>8567365</v>
      </c>
      <c r="I16" s="62" t="str">
        <f t="shared" ca="1" si="1"/>
        <v>2433</v>
      </c>
      <c r="J16" s="64">
        <f t="shared" ca="1" si="2"/>
        <v>43440</v>
      </c>
    </row>
    <row r="17" spans="1:10" x14ac:dyDescent="0.3">
      <c r="A17" s="2">
        <v>1065.72</v>
      </c>
      <c r="B17" t="s">
        <v>28</v>
      </c>
      <c r="C17" t="s">
        <v>29</v>
      </c>
      <c r="D17" s="1">
        <v>43478</v>
      </c>
      <c r="F17" s="62">
        <v>15</v>
      </c>
      <c r="G17" s="63">
        <f ca="1">LARGE($A$2:$A$137,15)</f>
        <v>8286.6200000000008</v>
      </c>
      <c r="H17" s="62" t="str">
        <f t="shared" ca="1" si="0"/>
        <v>927102</v>
      </c>
      <c r="I17" s="62" t="str">
        <f t="shared" ca="1" si="1"/>
        <v>4438</v>
      </c>
      <c r="J17" s="64">
        <f t="shared" ca="1" si="2"/>
        <v>43498</v>
      </c>
    </row>
    <row r="18" spans="1:10" x14ac:dyDescent="0.3">
      <c r="A18" s="2">
        <v>2077.8000000000002</v>
      </c>
      <c r="B18" t="s">
        <v>30</v>
      </c>
      <c r="C18" t="s">
        <v>31</v>
      </c>
      <c r="D18" s="1">
        <v>43475</v>
      </c>
      <c r="F18" s="62">
        <v>16</v>
      </c>
      <c r="G18" s="63">
        <f ca="1">LARGE($A$2:$A$137,16)</f>
        <v>5837.4</v>
      </c>
      <c r="H18" s="62" t="str">
        <f t="shared" ca="1" si="0"/>
        <v>24783587</v>
      </c>
      <c r="I18" s="62" t="str">
        <f t="shared" ca="1" si="1"/>
        <v>534</v>
      </c>
      <c r="J18" s="64">
        <f t="shared" ca="1" si="2"/>
        <v>43477</v>
      </c>
    </row>
    <row r="19" spans="1:10" x14ac:dyDescent="0.3">
      <c r="A19" s="2">
        <v>1405.95</v>
      </c>
      <c r="B19" t="s">
        <v>32</v>
      </c>
      <c r="C19" t="s">
        <v>33</v>
      </c>
      <c r="D19" s="1">
        <v>43474</v>
      </c>
      <c r="F19" s="62">
        <v>17</v>
      </c>
      <c r="G19" s="63">
        <f ca="1">LARGE($A$2:$A$137,17)</f>
        <v>5551.05</v>
      </c>
      <c r="H19" s="62" t="str">
        <f t="shared" ca="1" si="0"/>
        <v>8682565</v>
      </c>
      <c r="I19" s="62" t="str">
        <f t="shared" ca="1" si="1"/>
        <v>2433</v>
      </c>
      <c r="J19" s="64">
        <f t="shared" ca="1" si="2"/>
        <v>43479</v>
      </c>
    </row>
    <row r="20" spans="1:10" x14ac:dyDescent="0.3">
      <c r="A20" s="2">
        <v>1527.59</v>
      </c>
      <c r="B20" t="s">
        <v>34</v>
      </c>
      <c r="C20" t="s">
        <v>35</v>
      </c>
      <c r="D20" s="1">
        <v>43491</v>
      </c>
      <c r="F20" s="62">
        <v>18</v>
      </c>
      <c r="G20" s="63">
        <f ca="1">LARGE($A$2:$A$137,18)</f>
        <v>5446.27</v>
      </c>
      <c r="H20" s="62" t="str">
        <f t="shared" ca="1" si="0"/>
        <v>375412</v>
      </c>
      <c r="I20" s="62" t="str">
        <f t="shared" ca="1" si="1"/>
        <v>2701</v>
      </c>
      <c r="J20" s="64">
        <f t="shared" ca="1" si="2"/>
        <v>43520</v>
      </c>
    </row>
    <row r="21" spans="1:10" x14ac:dyDescent="0.3">
      <c r="A21" s="2">
        <v>4470.25</v>
      </c>
      <c r="B21" t="s">
        <v>36</v>
      </c>
      <c r="C21" t="s">
        <v>12</v>
      </c>
      <c r="D21" s="1">
        <v>43472</v>
      </c>
      <c r="F21" s="62">
        <v>19</v>
      </c>
      <c r="G21" s="63">
        <f ca="1">LARGE($A$2:$A$137,19)</f>
        <v>4675.55</v>
      </c>
      <c r="H21" s="62" t="str">
        <f t="shared" ca="1" si="0"/>
        <v>1344035</v>
      </c>
      <c r="I21" s="62" t="str">
        <f t="shared" ca="1" si="1"/>
        <v>1837</v>
      </c>
      <c r="J21" s="64">
        <f t="shared" ca="1" si="2"/>
        <v>43524</v>
      </c>
    </row>
    <row r="22" spans="1:10" x14ac:dyDescent="0.3">
      <c r="A22" s="2">
        <v>16300.28</v>
      </c>
      <c r="B22" t="s">
        <v>37</v>
      </c>
      <c r="C22" t="s">
        <v>38</v>
      </c>
      <c r="D22" s="1">
        <v>43482</v>
      </c>
      <c r="F22" s="62">
        <v>20</v>
      </c>
      <c r="G22" s="63">
        <f ca="1">LARGE($A$2:$A$137,20)</f>
        <v>4619.16</v>
      </c>
      <c r="H22" s="62" t="str">
        <f t="shared" ca="1" si="0"/>
        <v>5498387</v>
      </c>
      <c r="I22" s="62" t="str">
        <f t="shared" ca="1" si="1"/>
        <v>1475</v>
      </c>
      <c r="J22" s="64">
        <f t="shared" ca="1" si="2"/>
        <v>43525</v>
      </c>
    </row>
    <row r="23" spans="1:10" x14ac:dyDescent="0.3">
      <c r="A23" s="2">
        <v>3984.45</v>
      </c>
      <c r="B23" t="s">
        <v>39</v>
      </c>
      <c r="C23" t="s">
        <v>40</v>
      </c>
      <c r="D23" s="1">
        <v>43494</v>
      </c>
    </row>
    <row r="24" spans="1:10" x14ac:dyDescent="0.3">
      <c r="A24" s="2">
        <v>32857.01</v>
      </c>
      <c r="B24" t="s">
        <v>41</v>
      </c>
      <c r="C24" t="s">
        <v>35</v>
      </c>
      <c r="D24" s="1">
        <v>43468</v>
      </c>
    </row>
    <row r="25" spans="1:10" x14ac:dyDescent="0.3">
      <c r="A25" s="2">
        <v>323.39999999999998</v>
      </c>
      <c r="B25" t="s">
        <v>42</v>
      </c>
      <c r="C25" t="s">
        <v>43</v>
      </c>
      <c r="D25" s="1">
        <v>43495</v>
      </c>
    </row>
    <row r="26" spans="1:10" x14ac:dyDescent="0.3">
      <c r="A26" s="2">
        <v>986.58</v>
      </c>
      <c r="B26" t="s">
        <v>44</v>
      </c>
      <c r="C26" t="s">
        <v>21</v>
      </c>
      <c r="D26" s="1">
        <v>43489</v>
      </c>
    </row>
    <row r="27" spans="1:10" x14ac:dyDescent="0.3">
      <c r="A27" s="2">
        <v>1260.1400000000001</v>
      </c>
      <c r="B27" t="s">
        <v>45</v>
      </c>
      <c r="C27" t="s">
        <v>5</v>
      </c>
      <c r="D27" s="1">
        <v>43479</v>
      </c>
    </row>
    <row r="28" spans="1:10" x14ac:dyDescent="0.3">
      <c r="A28" s="2">
        <v>1091.44</v>
      </c>
      <c r="B28" t="s">
        <v>46</v>
      </c>
      <c r="C28" t="s">
        <v>47</v>
      </c>
      <c r="D28" s="1">
        <v>43477</v>
      </c>
    </row>
    <row r="29" spans="1:10" x14ac:dyDescent="0.3">
      <c r="A29" s="2">
        <v>718.63</v>
      </c>
      <c r="B29" t="s">
        <v>48</v>
      </c>
      <c r="C29" t="s">
        <v>49</v>
      </c>
      <c r="D29" s="1">
        <v>43469</v>
      </c>
    </row>
    <row r="30" spans="1:10" x14ac:dyDescent="0.3">
      <c r="A30" s="2">
        <v>36.119999999999997</v>
      </c>
      <c r="B30" t="s">
        <v>50</v>
      </c>
      <c r="C30" t="s">
        <v>5</v>
      </c>
      <c r="D30" s="1">
        <v>43467</v>
      </c>
    </row>
    <row r="31" spans="1:10" x14ac:dyDescent="0.3">
      <c r="A31" s="2">
        <v>52.53</v>
      </c>
      <c r="B31" t="s">
        <v>51</v>
      </c>
      <c r="C31" t="s">
        <v>40</v>
      </c>
      <c r="D31" s="1">
        <v>43494</v>
      </c>
    </row>
    <row r="32" spans="1:10" x14ac:dyDescent="0.3">
      <c r="A32" s="2">
        <v>1615.35</v>
      </c>
      <c r="B32" t="s">
        <v>52</v>
      </c>
      <c r="C32" t="s">
        <v>14</v>
      </c>
      <c r="D32" s="1">
        <v>43493</v>
      </c>
    </row>
    <row r="33" spans="1:4" x14ac:dyDescent="0.3">
      <c r="A33" s="2">
        <v>3338.09</v>
      </c>
      <c r="B33" t="s">
        <v>53</v>
      </c>
      <c r="C33" t="s">
        <v>49</v>
      </c>
      <c r="D33" s="1">
        <v>43481</v>
      </c>
    </row>
    <row r="34" spans="1:4" x14ac:dyDescent="0.3">
      <c r="A34" s="2">
        <v>101.57</v>
      </c>
      <c r="B34" t="s">
        <v>54</v>
      </c>
      <c r="C34" t="s">
        <v>33</v>
      </c>
      <c r="D34" s="1">
        <v>43476</v>
      </c>
    </row>
    <row r="35" spans="1:4" x14ac:dyDescent="0.3">
      <c r="A35" s="2">
        <v>5551.05</v>
      </c>
      <c r="B35" t="s">
        <v>55</v>
      </c>
      <c r="C35" t="s">
        <v>9</v>
      </c>
      <c r="D35" s="1">
        <v>43479</v>
      </c>
    </row>
    <row r="36" spans="1:4" x14ac:dyDescent="0.3">
      <c r="A36" s="2">
        <v>5446.27</v>
      </c>
      <c r="B36" t="s">
        <v>56</v>
      </c>
      <c r="C36" t="s">
        <v>40</v>
      </c>
      <c r="D36" s="1">
        <v>43520</v>
      </c>
    </row>
    <row r="37" spans="1:4" x14ac:dyDescent="0.3">
      <c r="A37" s="2">
        <v>10118.64</v>
      </c>
      <c r="B37" t="s">
        <v>57</v>
      </c>
      <c r="C37" t="s">
        <v>49</v>
      </c>
      <c r="D37" s="1">
        <v>43526</v>
      </c>
    </row>
    <row r="38" spans="1:4" x14ac:dyDescent="0.3">
      <c r="A38" s="2">
        <v>4475.74</v>
      </c>
      <c r="B38" t="s">
        <v>58</v>
      </c>
      <c r="C38" t="s">
        <v>38</v>
      </c>
      <c r="D38" s="1">
        <v>43496</v>
      </c>
    </row>
    <row r="39" spans="1:4" x14ac:dyDescent="0.3">
      <c r="A39" s="2">
        <v>455.39</v>
      </c>
      <c r="B39" t="s">
        <v>59</v>
      </c>
      <c r="C39" t="s">
        <v>9</v>
      </c>
      <c r="D39" s="1">
        <v>43520</v>
      </c>
    </row>
    <row r="40" spans="1:4" x14ac:dyDescent="0.3">
      <c r="A40" s="2">
        <v>432.54</v>
      </c>
      <c r="B40" t="s">
        <v>60</v>
      </c>
      <c r="C40" t="s">
        <v>47</v>
      </c>
      <c r="D40" s="1">
        <v>43508</v>
      </c>
    </row>
    <row r="41" spans="1:4" x14ac:dyDescent="0.3">
      <c r="A41" s="2">
        <v>939.47</v>
      </c>
      <c r="B41" t="s">
        <v>61</v>
      </c>
      <c r="C41" t="s">
        <v>35</v>
      </c>
      <c r="D41" s="1">
        <v>43522</v>
      </c>
    </row>
    <row r="42" spans="1:4" x14ac:dyDescent="0.3">
      <c r="A42" s="2">
        <v>113.18</v>
      </c>
      <c r="B42" t="s">
        <v>62</v>
      </c>
      <c r="C42" t="s">
        <v>63</v>
      </c>
      <c r="D42" s="1">
        <v>43499</v>
      </c>
    </row>
    <row r="43" spans="1:4" x14ac:dyDescent="0.3">
      <c r="A43" s="2">
        <v>2448</v>
      </c>
      <c r="B43" t="s">
        <v>64</v>
      </c>
      <c r="C43" t="s">
        <v>65</v>
      </c>
      <c r="D43" s="1">
        <v>43497</v>
      </c>
    </row>
    <row r="44" spans="1:4" x14ac:dyDescent="0.3">
      <c r="A44" s="2">
        <v>575.11</v>
      </c>
      <c r="B44" t="s">
        <v>66</v>
      </c>
      <c r="C44" t="s">
        <v>14</v>
      </c>
      <c r="D44" s="1">
        <v>43522</v>
      </c>
    </row>
    <row r="45" spans="1:4" x14ac:dyDescent="0.3">
      <c r="A45" s="2">
        <v>91.45</v>
      </c>
      <c r="B45" t="s">
        <v>67</v>
      </c>
      <c r="C45" t="s">
        <v>68</v>
      </c>
      <c r="D45" s="1">
        <v>43512</v>
      </c>
    </row>
    <row r="46" spans="1:4" x14ac:dyDescent="0.3">
      <c r="A46" s="2">
        <v>217.53</v>
      </c>
      <c r="B46" t="s">
        <v>69</v>
      </c>
      <c r="C46" t="s">
        <v>40</v>
      </c>
      <c r="D46" s="1">
        <v>43522</v>
      </c>
    </row>
    <row r="47" spans="1:4" x14ac:dyDescent="0.3">
      <c r="A47" s="2">
        <v>588.05999999999995</v>
      </c>
      <c r="B47" t="s">
        <v>70</v>
      </c>
      <c r="C47" t="s">
        <v>71</v>
      </c>
      <c r="D47" s="1">
        <v>43509</v>
      </c>
    </row>
    <row r="48" spans="1:4" x14ac:dyDescent="0.3">
      <c r="A48" s="2">
        <v>1437.48</v>
      </c>
      <c r="B48" t="s">
        <v>72</v>
      </c>
      <c r="C48" t="s">
        <v>71</v>
      </c>
      <c r="D48" s="1">
        <v>43507</v>
      </c>
    </row>
    <row r="49" spans="1:4" x14ac:dyDescent="0.3">
      <c r="A49" s="2">
        <v>2480.1999999999998</v>
      </c>
      <c r="B49" t="s">
        <v>73</v>
      </c>
      <c r="C49" t="s">
        <v>35</v>
      </c>
      <c r="D49" s="1">
        <v>43503</v>
      </c>
    </row>
    <row r="50" spans="1:4" x14ac:dyDescent="0.3">
      <c r="A50" s="2">
        <v>1236.1199999999999</v>
      </c>
      <c r="B50" t="s">
        <v>74</v>
      </c>
      <c r="C50" t="s">
        <v>17</v>
      </c>
      <c r="D50" s="1">
        <v>43526</v>
      </c>
    </row>
    <row r="51" spans="1:4" x14ac:dyDescent="0.3">
      <c r="A51" s="2">
        <v>1421.15</v>
      </c>
      <c r="B51" t="s">
        <v>75</v>
      </c>
      <c r="C51" t="s">
        <v>38</v>
      </c>
      <c r="D51" s="1">
        <v>43503</v>
      </c>
    </row>
    <row r="52" spans="1:4" x14ac:dyDescent="0.3">
      <c r="A52" s="2">
        <v>63.5</v>
      </c>
      <c r="B52" t="s">
        <v>76</v>
      </c>
      <c r="C52" t="s">
        <v>43</v>
      </c>
      <c r="D52" s="1">
        <v>43513</v>
      </c>
    </row>
    <row r="53" spans="1:4" x14ac:dyDescent="0.3">
      <c r="A53" s="2">
        <v>289.16000000000003</v>
      </c>
      <c r="B53" t="s">
        <v>77</v>
      </c>
      <c r="C53" t="s">
        <v>71</v>
      </c>
      <c r="D53" s="1">
        <v>43526</v>
      </c>
    </row>
    <row r="54" spans="1:4" x14ac:dyDescent="0.3">
      <c r="A54" s="2">
        <v>393.81</v>
      </c>
      <c r="B54" t="s">
        <v>78</v>
      </c>
      <c r="C54" t="s">
        <v>21</v>
      </c>
      <c r="D54" s="1">
        <v>43504</v>
      </c>
    </row>
    <row r="55" spans="1:4" x14ac:dyDescent="0.3">
      <c r="A55" s="2">
        <v>881.89</v>
      </c>
      <c r="B55" t="s">
        <v>79</v>
      </c>
      <c r="C55" t="s">
        <v>33</v>
      </c>
      <c r="D55" s="1">
        <v>43496</v>
      </c>
    </row>
    <row r="56" spans="1:4" x14ac:dyDescent="0.3">
      <c r="A56" s="2">
        <v>25638.37</v>
      </c>
      <c r="B56" t="s">
        <v>80</v>
      </c>
      <c r="C56" t="s">
        <v>12</v>
      </c>
      <c r="D56" s="1">
        <v>43502</v>
      </c>
    </row>
    <row r="57" spans="1:4" x14ac:dyDescent="0.3">
      <c r="A57" s="2">
        <v>8286.6200000000008</v>
      </c>
      <c r="B57" t="s">
        <v>81</v>
      </c>
      <c r="C57" t="s">
        <v>33</v>
      </c>
      <c r="D57" s="1">
        <v>43498</v>
      </c>
    </row>
    <row r="58" spans="1:4" x14ac:dyDescent="0.3">
      <c r="A58" s="2">
        <v>1436.23</v>
      </c>
      <c r="B58" t="s">
        <v>82</v>
      </c>
      <c r="C58" t="s">
        <v>49</v>
      </c>
      <c r="D58" s="1">
        <v>43512</v>
      </c>
    </row>
    <row r="59" spans="1:4" x14ac:dyDescent="0.3">
      <c r="A59" s="2">
        <v>490.77</v>
      </c>
      <c r="B59" t="s">
        <v>83</v>
      </c>
      <c r="C59" t="s">
        <v>17</v>
      </c>
      <c r="D59" s="1">
        <v>43500</v>
      </c>
    </row>
    <row r="60" spans="1:4" x14ac:dyDescent="0.3">
      <c r="A60" s="2">
        <v>4619.16</v>
      </c>
      <c r="B60" t="s">
        <v>84</v>
      </c>
      <c r="C60" t="s">
        <v>49</v>
      </c>
      <c r="D60" s="1">
        <v>43525</v>
      </c>
    </row>
    <row r="61" spans="1:4" x14ac:dyDescent="0.3">
      <c r="A61" s="2">
        <v>2818.38</v>
      </c>
      <c r="B61" t="s">
        <v>85</v>
      </c>
      <c r="C61" t="s">
        <v>21</v>
      </c>
      <c r="D61" s="1">
        <v>43523</v>
      </c>
    </row>
    <row r="62" spans="1:4" x14ac:dyDescent="0.3">
      <c r="A62" s="2">
        <v>823.45</v>
      </c>
      <c r="B62" t="s">
        <v>86</v>
      </c>
      <c r="C62" t="s">
        <v>29</v>
      </c>
      <c r="D62" s="1">
        <v>43508</v>
      </c>
    </row>
    <row r="63" spans="1:4" x14ac:dyDescent="0.3">
      <c r="A63" s="2">
        <v>948.43</v>
      </c>
      <c r="B63" t="s">
        <v>87</v>
      </c>
      <c r="C63" t="s">
        <v>35</v>
      </c>
      <c r="D63" s="1">
        <v>43526</v>
      </c>
    </row>
    <row r="64" spans="1:4" x14ac:dyDescent="0.3">
      <c r="A64" s="2">
        <v>654.37</v>
      </c>
      <c r="B64" t="s">
        <v>88</v>
      </c>
      <c r="C64" t="s">
        <v>63</v>
      </c>
      <c r="D64" s="1">
        <v>43519</v>
      </c>
    </row>
    <row r="65" spans="1:4" x14ac:dyDescent="0.3">
      <c r="A65" s="2">
        <v>3506.24</v>
      </c>
      <c r="B65" t="s">
        <v>89</v>
      </c>
      <c r="C65" t="s">
        <v>49</v>
      </c>
      <c r="D65" s="1">
        <v>43525</v>
      </c>
    </row>
    <row r="66" spans="1:4" x14ac:dyDescent="0.3">
      <c r="A66" s="2">
        <v>176.03</v>
      </c>
      <c r="B66" t="s">
        <v>90</v>
      </c>
      <c r="C66" t="s">
        <v>91</v>
      </c>
      <c r="D66" s="1">
        <v>43544</v>
      </c>
    </row>
    <row r="67" spans="1:4" x14ac:dyDescent="0.3">
      <c r="A67" s="2">
        <v>18306.82</v>
      </c>
      <c r="B67" t="s">
        <v>92</v>
      </c>
      <c r="C67" t="s">
        <v>47</v>
      </c>
      <c r="D67" s="1">
        <v>43551</v>
      </c>
    </row>
    <row r="68" spans="1:4" x14ac:dyDescent="0.3">
      <c r="A68">
        <f ca="1">LARGE($A$2:$A$137,1)</f>
        <v>81744.77</v>
      </c>
      <c r="B68" t="s">
        <v>93</v>
      </c>
      <c r="C68" t="s">
        <v>71</v>
      </c>
      <c r="D68" s="1">
        <v>43534</v>
      </c>
    </row>
    <row r="69" spans="1:4" x14ac:dyDescent="0.3">
      <c r="A69" s="2">
        <v>9510.48</v>
      </c>
      <c r="B69" t="s">
        <v>94</v>
      </c>
      <c r="C69" t="s">
        <v>14</v>
      </c>
      <c r="D69" s="1">
        <v>43532</v>
      </c>
    </row>
    <row r="70" spans="1:4" x14ac:dyDescent="0.3">
      <c r="A70" s="2">
        <v>3584.41</v>
      </c>
      <c r="B70" t="s">
        <v>95</v>
      </c>
      <c r="C70" t="s">
        <v>12</v>
      </c>
      <c r="D70" s="1">
        <v>43552</v>
      </c>
    </row>
    <row r="71" spans="1:4" x14ac:dyDescent="0.3">
      <c r="A71" s="2">
        <v>41180.1</v>
      </c>
      <c r="B71" t="s">
        <v>96</v>
      </c>
      <c r="C71" t="s">
        <v>49</v>
      </c>
      <c r="D71" s="1">
        <v>43542</v>
      </c>
    </row>
    <row r="72" spans="1:4" x14ac:dyDescent="0.3">
      <c r="A72" s="2">
        <v>1331.35</v>
      </c>
      <c r="B72" t="s">
        <v>97</v>
      </c>
      <c r="C72" t="s">
        <v>33</v>
      </c>
      <c r="D72" s="1">
        <v>43527</v>
      </c>
    </row>
    <row r="73" spans="1:4" x14ac:dyDescent="0.3">
      <c r="A73" s="2">
        <v>1786.67</v>
      </c>
      <c r="B73" t="s">
        <v>98</v>
      </c>
      <c r="C73" t="s">
        <v>71</v>
      </c>
      <c r="D73" s="1">
        <v>43543</v>
      </c>
    </row>
    <row r="74" spans="1:4" x14ac:dyDescent="0.3">
      <c r="A74" s="2">
        <v>1761.26</v>
      </c>
      <c r="B74" t="s">
        <v>99</v>
      </c>
      <c r="C74" t="s">
        <v>40</v>
      </c>
      <c r="D74" s="1">
        <v>43531</v>
      </c>
    </row>
    <row r="75" spans="1:4" x14ac:dyDescent="0.3">
      <c r="A75" s="2">
        <v>802.32</v>
      </c>
      <c r="B75" t="s">
        <v>100</v>
      </c>
      <c r="C75" t="s">
        <v>29</v>
      </c>
      <c r="D75" s="1">
        <v>43544</v>
      </c>
    </row>
    <row r="76" spans="1:4" x14ac:dyDescent="0.3">
      <c r="A76" s="2">
        <v>213.86</v>
      </c>
      <c r="B76" t="s">
        <v>101</v>
      </c>
      <c r="C76" t="s">
        <v>63</v>
      </c>
      <c r="D76" s="1">
        <v>43524</v>
      </c>
    </row>
    <row r="77" spans="1:4" x14ac:dyDescent="0.3">
      <c r="A77" s="2">
        <v>1387.66</v>
      </c>
      <c r="B77" t="s">
        <v>102</v>
      </c>
      <c r="C77" t="s">
        <v>17</v>
      </c>
      <c r="D77" s="1">
        <v>43536</v>
      </c>
    </row>
    <row r="78" spans="1:4" x14ac:dyDescent="0.3">
      <c r="A78" s="2">
        <v>57.13</v>
      </c>
      <c r="B78" t="s">
        <v>103</v>
      </c>
      <c r="C78" t="s">
        <v>68</v>
      </c>
      <c r="D78" s="1">
        <v>43527</v>
      </c>
    </row>
    <row r="79" spans="1:4" x14ac:dyDescent="0.3">
      <c r="A79" s="2">
        <v>24.71</v>
      </c>
      <c r="B79" t="s">
        <v>104</v>
      </c>
      <c r="C79" t="s">
        <v>33</v>
      </c>
      <c r="D79" s="1">
        <v>43530</v>
      </c>
    </row>
    <row r="80" spans="1:4" x14ac:dyDescent="0.3">
      <c r="A80" s="2">
        <v>656.96</v>
      </c>
      <c r="B80" t="s">
        <v>105</v>
      </c>
      <c r="C80" t="s">
        <v>43</v>
      </c>
      <c r="D80" s="1">
        <v>43544</v>
      </c>
    </row>
    <row r="81" spans="1:4" x14ac:dyDescent="0.3">
      <c r="A81" s="2">
        <v>2297.3000000000002</v>
      </c>
      <c r="B81" t="s">
        <v>106</v>
      </c>
      <c r="C81" t="s">
        <v>31</v>
      </c>
      <c r="D81" s="1">
        <v>43530</v>
      </c>
    </row>
    <row r="82" spans="1:4" x14ac:dyDescent="0.3">
      <c r="A82" s="2">
        <v>1557.55</v>
      </c>
      <c r="B82" t="s">
        <v>107</v>
      </c>
      <c r="C82" t="s">
        <v>108</v>
      </c>
      <c r="D82" s="1">
        <v>43542</v>
      </c>
    </row>
    <row r="83" spans="1:4" x14ac:dyDescent="0.3">
      <c r="A83" s="2">
        <v>711.9</v>
      </c>
      <c r="B83" t="s">
        <v>109</v>
      </c>
      <c r="C83" t="s">
        <v>110</v>
      </c>
      <c r="D83" s="1">
        <v>43527</v>
      </c>
    </row>
    <row r="84" spans="1:4" x14ac:dyDescent="0.3">
      <c r="A84" s="2">
        <v>550.79</v>
      </c>
      <c r="B84" t="s">
        <v>111</v>
      </c>
      <c r="C84" t="s">
        <v>112</v>
      </c>
      <c r="D84" s="1">
        <v>43533</v>
      </c>
    </row>
    <row r="85" spans="1:4" x14ac:dyDescent="0.3">
      <c r="A85" s="2">
        <v>676.22</v>
      </c>
      <c r="B85" t="s">
        <v>113</v>
      </c>
      <c r="C85" t="s">
        <v>114</v>
      </c>
      <c r="D85" s="1">
        <v>43531</v>
      </c>
    </row>
    <row r="86" spans="1:4" x14ac:dyDescent="0.3">
      <c r="A86" s="2">
        <v>1302.81</v>
      </c>
      <c r="B86" t="s">
        <v>115</v>
      </c>
      <c r="C86" t="s">
        <v>116</v>
      </c>
      <c r="D86" s="1">
        <v>43536</v>
      </c>
    </row>
    <row r="87" spans="1:4" x14ac:dyDescent="0.3">
      <c r="A87" s="2">
        <v>509.24</v>
      </c>
      <c r="B87" t="s">
        <v>117</v>
      </c>
      <c r="C87" t="s">
        <v>110</v>
      </c>
      <c r="D87" s="1">
        <v>43546</v>
      </c>
    </row>
    <row r="88" spans="1:4" x14ac:dyDescent="0.3">
      <c r="A88" s="2">
        <v>1278.57</v>
      </c>
      <c r="B88" t="s">
        <v>118</v>
      </c>
      <c r="C88" t="s">
        <v>119</v>
      </c>
      <c r="D88" s="1">
        <v>43547</v>
      </c>
    </row>
    <row r="89" spans="1:4" x14ac:dyDescent="0.3">
      <c r="A89" s="2">
        <v>765.3</v>
      </c>
      <c r="B89" t="s">
        <v>120</v>
      </c>
      <c r="C89" t="s">
        <v>121</v>
      </c>
      <c r="D89" s="1">
        <v>43540</v>
      </c>
    </row>
    <row r="90" spans="1:4" x14ac:dyDescent="0.3">
      <c r="A90" s="2">
        <v>1151.9000000000001</v>
      </c>
      <c r="B90" t="s">
        <v>122</v>
      </c>
      <c r="C90" t="s">
        <v>108</v>
      </c>
      <c r="D90" s="1">
        <v>43536</v>
      </c>
    </row>
    <row r="91" spans="1:4" x14ac:dyDescent="0.3">
      <c r="A91" s="2">
        <v>222.16</v>
      </c>
      <c r="B91" t="s">
        <v>123</v>
      </c>
      <c r="C91" t="s">
        <v>121</v>
      </c>
      <c r="D91" s="1">
        <v>43536</v>
      </c>
    </row>
    <row r="92" spans="1:4" x14ac:dyDescent="0.3">
      <c r="A92" s="2">
        <v>414.04</v>
      </c>
      <c r="B92" t="s">
        <v>124</v>
      </c>
      <c r="C92" t="s">
        <v>125</v>
      </c>
      <c r="D92" s="1">
        <v>43552</v>
      </c>
    </row>
    <row r="93" spans="1:4" x14ac:dyDescent="0.3">
      <c r="A93" s="2">
        <v>209.48</v>
      </c>
      <c r="B93" t="s">
        <v>126</v>
      </c>
      <c r="C93" t="s">
        <v>127</v>
      </c>
      <c r="D93" s="1">
        <v>43536</v>
      </c>
    </row>
    <row r="94" spans="1:4" x14ac:dyDescent="0.3">
      <c r="A94" s="2">
        <v>203.7</v>
      </c>
      <c r="B94" t="s">
        <v>128</v>
      </c>
      <c r="C94" t="s">
        <v>129</v>
      </c>
      <c r="D94" s="1">
        <v>43547</v>
      </c>
    </row>
    <row r="95" spans="1:4" x14ac:dyDescent="0.3">
      <c r="A95" s="2">
        <v>340.63</v>
      </c>
      <c r="B95" t="s">
        <v>130</v>
      </c>
      <c r="C95" t="s">
        <v>114</v>
      </c>
      <c r="D95" s="1">
        <v>43547</v>
      </c>
    </row>
    <row r="96" spans="1:4" x14ac:dyDescent="0.3">
      <c r="A96" s="2">
        <v>414.61</v>
      </c>
      <c r="B96" t="s">
        <v>131</v>
      </c>
      <c r="C96" t="s">
        <v>112</v>
      </c>
      <c r="D96" s="1">
        <v>43533</v>
      </c>
    </row>
    <row r="97" spans="1:4" x14ac:dyDescent="0.3">
      <c r="A97" s="2">
        <v>1188.03</v>
      </c>
      <c r="B97" t="s">
        <v>132</v>
      </c>
      <c r="C97" t="s">
        <v>127</v>
      </c>
      <c r="D97" s="1">
        <v>43538</v>
      </c>
    </row>
    <row r="98" spans="1:4" x14ac:dyDescent="0.3">
      <c r="A98" s="2">
        <v>1667.18</v>
      </c>
      <c r="B98" t="s">
        <v>133</v>
      </c>
      <c r="C98" t="s">
        <v>134</v>
      </c>
      <c r="D98" s="1">
        <v>43550</v>
      </c>
    </row>
    <row r="99" spans="1:4" x14ac:dyDescent="0.3">
      <c r="A99" s="2">
        <v>766.58</v>
      </c>
      <c r="B99" t="s">
        <v>135</v>
      </c>
      <c r="C99" t="s">
        <v>114</v>
      </c>
      <c r="D99" s="1">
        <v>43529</v>
      </c>
    </row>
    <row r="100" spans="1:4" x14ac:dyDescent="0.3">
      <c r="A100" s="2">
        <v>1526.19</v>
      </c>
      <c r="B100" t="s">
        <v>136</v>
      </c>
      <c r="C100" t="s">
        <v>137</v>
      </c>
      <c r="D100" s="1">
        <v>43546</v>
      </c>
    </row>
    <row r="101" spans="1:4" x14ac:dyDescent="0.3">
      <c r="A101" s="2">
        <v>988.34</v>
      </c>
      <c r="B101" t="s">
        <v>138</v>
      </c>
      <c r="C101" t="s">
        <v>139</v>
      </c>
      <c r="D101" s="1">
        <v>43538</v>
      </c>
    </row>
    <row r="102" spans="1:4" x14ac:dyDescent="0.3">
      <c r="A102" s="2">
        <v>17930.48</v>
      </c>
      <c r="B102" t="s">
        <v>140</v>
      </c>
      <c r="C102" t="s">
        <v>141</v>
      </c>
      <c r="D102" s="1">
        <v>43545</v>
      </c>
    </row>
    <row r="103" spans="1:4" x14ac:dyDescent="0.3">
      <c r="A103" s="2">
        <v>-3066.19</v>
      </c>
      <c r="B103" t="s">
        <v>142</v>
      </c>
      <c r="C103" t="s">
        <v>137</v>
      </c>
      <c r="D103" s="1">
        <v>43526</v>
      </c>
    </row>
    <row r="104" spans="1:4" x14ac:dyDescent="0.3">
      <c r="A104" s="2">
        <v>624.13</v>
      </c>
      <c r="B104" t="s">
        <v>143</v>
      </c>
      <c r="C104" t="s">
        <v>110</v>
      </c>
      <c r="D104" s="1">
        <v>43527</v>
      </c>
    </row>
    <row r="105" spans="1:4" x14ac:dyDescent="0.3">
      <c r="A105" s="2">
        <v>957.12</v>
      </c>
      <c r="B105" t="s">
        <v>144</v>
      </c>
      <c r="C105" t="s">
        <v>112</v>
      </c>
      <c r="D105" s="1">
        <v>43536</v>
      </c>
    </row>
    <row r="106" spans="1:4" x14ac:dyDescent="0.3">
      <c r="A106" s="2">
        <v>972.07</v>
      </c>
      <c r="B106" t="s">
        <v>145</v>
      </c>
      <c r="C106" t="s">
        <v>114</v>
      </c>
      <c r="D106" s="1">
        <v>43528</v>
      </c>
    </row>
    <row r="107" spans="1:4" x14ac:dyDescent="0.3">
      <c r="A107" s="2">
        <v>1302.81</v>
      </c>
      <c r="B107" t="s">
        <v>146</v>
      </c>
      <c r="C107" t="s">
        <v>116</v>
      </c>
      <c r="D107" s="1">
        <v>43537</v>
      </c>
    </row>
    <row r="108" spans="1:4" x14ac:dyDescent="0.3">
      <c r="A108" s="2">
        <v>497.12</v>
      </c>
      <c r="B108" t="s">
        <v>147</v>
      </c>
      <c r="C108" t="s">
        <v>110</v>
      </c>
      <c r="D108" s="1">
        <v>43531</v>
      </c>
    </row>
    <row r="109" spans="1:4" x14ac:dyDescent="0.3">
      <c r="A109" s="2">
        <v>1372.7</v>
      </c>
      <c r="B109" t="s">
        <v>148</v>
      </c>
      <c r="C109" t="s">
        <v>119</v>
      </c>
      <c r="D109" s="1">
        <v>43553</v>
      </c>
    </row>
    <row r="110" spans="1:4" x14ac:dyDescent="0.3">
      <c r="A110" s="2">
        <v>609.34</v>
      </c>
      <c r="B110" t="s">
        <v>149</v>
      </c>
      <c r="C110" t="s">
        <v>121</v>
      </c>
      <c r="D110" s="1">
        <v>43534</v>
      </c>
    </row>
    <row r="111" spans="1:4" x14ac:dyDescent="0.3">
      <c r="A111" s="2">
        <v>1189.06</v>
      </c>
      <c r="B111" t="s">
        <v>150</v>
      </c>
      <c r="C111" t="s">
        <v>108</v>
      </c>
      <c r="D111" s="1">
        <v>43545</v>
      </c>
    </row>
    <row r="112" spans="1:4" x14ac:dyDescent="0.3">
      <c r="A112" s="2">
        <v>188.4</v>
      </c>
      <c r="B112" t="s">
        <v>151</v>
      </c>
      <c r="C112" t="s">
        <v>121</v>
      </c>
      <c r="D112" s="1">
        <v>43550</v>
      </c>
    </row>
    <row r="113" spans="1:4" x14ac:dyDescent="0.3">
      <c r="A113" s="2">
        <v>397.61</v>
      </c>
      <c r="B113" t="s">
        <v>152</v>
      </c>
      <c r="C113" t="s">
        <v>125</v>
      </c>
      <c r="D113" s="1">
        <v>43526</v>
      </c>
    </row>
    <row r="114" spans="1:4" x14ac:dyDescent="0.3">
      <c r="A114" s="2">
        <v>356.12</v>
      </c>
      <c r="B114" t="s">
        <v>153</v>
      </c>
      <c r="C114" t="s">
        <v>127</v>
      </c>
      <c r="D114" s="1">
        <v>43548</v>
      </c>
    </row>
    <row r="115" spans="1:4" x14ac:dyDescent="0.3">
      <c r="A115" s="2">
        <v>230.32</v>
      </c>
      <c r="B115" t="s">
        <v>154</v>
      </c>
      <c r="C115" t="s">
        <v>129</v>
      </c>
      <c r="D115" s="1">
        <v>43548</v>
      </c>
    </row>
    <row r="116" spans="1:4" x14ac:dyDescent="0.3">
      <c r="A116" s="2">
        <v>289.54000000000002</v>
      </c>
      <c r="B116" t="s">
        <v>155</v>
      </c>
      <c r="C116" t="s">
        <v>114</v>
      </c>
      <c r="D116" s="1">
        <v>43545</v>
      </c>
    </row>
    <row r="117" spans="1:4" x14ac:dyDescent="0.3">
      <c r="A117" s="2">
        <v>365.68</v>
      </c>
      <c r="B117" t="s">
        <v>156</v>
      </c>
      <c r="C117" t="s">
        <v>112</v>
      </c>
      <c r="D117" s="1">
        <v>43530</v>
      </c>
    </row>
    <row r="118" spans="1:4" x14ac:dyDescent="0.3">
      <c r="A118" s="2">
        <v>1400.91</v>
      </c>
      <c r="B118" t="s">
        <v>157</v>
      </c>
      <c r="C118" t="s">
        <v>127</v>
      </c>
      <c r="D118" s="1">
        <v>43554</v>
      </c>
    </row>
    <row r="119" spans="1:4" x14ac:dyDescent="0.3">
      <c r="A119" s="2">
        <v>2179.15</v>
      </c>
      <c r="B119" t="s">
        <v>158</v>
      </c>
      <c r="C119" t="s">
        <v>134</v>
      </c>
      <c r="D119" s="1">
        <v>43530</v>
      </c>
    </row>
    <row r="120" spans="1:4" x14ac:dyDescent="0.3">
      <c r="A120" s="2">
        <v>519.57000000000005</v>
      </c>
      <c r="B120" t="s">
        <v>159</v>
      </c>
      <c r="C120" t="s">
        <v>114</v>
      </c>
      <c r="D120" s="1">
        <v>43554</v>
      </c>
    </row>
    <row r="121" spans="1:4" x14ac:dyDescent="0.3">
      <c r="A121" s="2">
        <v>2723.46</v>
      </c>
      <c r="B121" t="s">
        <v>160</v>
      </c>
      <c r="C121" t="s">
        <v>137</v>
      </c>
      <c r="D121" s="1">
        <v>43546</v>
      </c>
    </row>
    <row r="122" spans="1:4" x14ac:dyDescent="0.3">
      <c r="A122" s="2">
        <v>1286.71</v>
      </c>
      <c r="B122" t="s">
        <v>161</v>
      </c>
      <c r="C122" t="s">
        <v>139</v>
      </c>
      <c r="D122" s="1">
        <v>43552</v>
      </c>
    </row>
    <row r="123" spans="1:4" x14ac:dyDescent="0.3">
      <c r="A123" s="2">
        <v>4675.55</v>
      </c>
      <c r="B123" t="s">
        <v>162</v>
      </c>
      <c r="C123" t="s">
        <v>38</v>
      </c>
      <c r="D123" s="1">
        <v>43524</v>
      </c>
    </row>
    <row r="124" spans="1:4" x14ac:dyDescent="0.3">
      <c r="A124" s="2">
        <v>609.47</v>
      </c>
      <c r="B124" t="s">
        <v>163</v>
      </c>
      <c r="C124" t="s">
        <v>9</v>
      </c>
      <c r="D124" s="1">
        <v>43537</v>
      </c>
    </row>
    <row r="125" spans="1:4" x14ac:dyDescent="0.3">
      <c r="A125" s="2">
        <v>323.19</v>
      </c>
      <c r="B125" t="s">
        <v>164</v>
      </c>
      <c r="C125" t="s">
        <v>47</v>
      </c>
      <c r="D125" s="1">
        <v>43547</v>
      </c>
    </row>
    <row r="126" spans="1:4" x14ac:dyDescent="0.3">
      <c r="A126" s="2">
        <v>836.65</v>
      </c>
      <c r="B126" t="s">
        <v>165</v>
      </c>
      <c r="C126" t="s">
        <v>35</v>
      </c>
      <c r="D126" s="1">
        <v>43551</v>
      </c>
    </row>
    <row r="127" spans="1:4" x14ac:dyDescent="0.3">
      <c r="A127" s="2">
        <v>85.29</v>
      </c>
      <c r="B127" t="s">
        <v>166</v>
      </c>
      <c r="C127" t="s">
        <v>63</v>
      </c>
      <c r="D127" s="1">
        <v>43538</v>
      </c>
    </row>
    <row r="128" spans="1:4" x14ac:dyDescent="0.3">
      <c r="A128" s="2">
        <v>2793.6</v>
      </c>
      <c r="B128" t="s">
        <v>167</v>
      </c>
      <c r="C128" t="s">
        <v>65</v>
      </c>
      <c r="D128" s="1">
        <v>43534</v>
      </c>
    </row>
    <row r="129" spans="1:4" x14ac:dyDescent="0.3">
      <c r="A129" s="2">
        <v>534.32000000000005</v>
      </c>
      <c r="B129" t="s">
        <v>168</v>
      </c>
      <c r="C129" t="s">
        <v>14</v>
      </c>
      <c r="D129" s="1">
        <v>43541</v>
      </c>
    </row>
    <row r="130" spans="1:4" x14ac:dyDescent="0.3">
      <c r="A130" s="2">
        <v>89.9</v>
      </c>
      <c r="B130" t="s">
        <v>169</v>
      </c>
      <c r="C130" t="s">
        <v>68</v>
      </c>
      <c r="D130" s="1">
        <v>43528</v>
      </c>
    </row>
    <row r="131" spans="1:4" x14ac:dyDescent="0.3">
      <c r="A131" s="2">
        <v>155.94</v>
      </c>
      <c r="B131" t="s">
        <v>170</v>
      </c>
      <c r="C131" t="s">
        <v>40</v>
      </c>
      <c r="D131" s="1">
        <v>43537</v>
      </c>
    </row>
    <row r="132" spans="1:4" x14ac:dyDescent="0.3">
      <c r="A132" s="2">
        <v>738.72</v>
      </c>
      <c r="B132" t="s">
        <v>171</v>
      </c>
      <c r="C132" t="s">
        <v>71</v>
      </c>
      <c r="D132" s="1">
        <v>43538</v>
      </c>
    </row>
    <row r="133" spans="1:4" x14ac:dyDescent="0.3">
      <c r="A133" s="2">
        <v>1522.54</v>
      </c>
      <c r="B133" t="s">
        <v>172</v>
      </c>
      <c r="C133" t="s">
        <v>71</v>
      </c>
      <c r="D133" s="1">
        <v>43533</v>
      </c>
    </row>
    <row r="134" spans="1:4" x14ac:dyDescent="0.3">
      <c r="A134" s="2">
        <v>2188.42</v>
      </c>
      <c r="B134" t="s">
        <v>173</v>
      </c>
      <c r="C134" t="s">
        <v>35</v>
      </c>
      <c r="D134" s="1">
        <v>43532</v>
      </c>
    </row>
    <row r="135" spans="1:4" x14ac:dyDescent="0.3">
      <c r="A135" s="2">
        <v>1569.26</v>
      </c>
      <c r="B135" t="s">
        <v>174</v>
      </c>
      <c r="C135" t="s">
        <v>17</v>
      </c>
      <c r="D135" s="1">
        <v>43549</v>
      </c>
    </row>
    <row r="136" spans="1:4" x14ac:dyDescent="0.3">
      <c r="A136" s="2">
        <v>1044.96</v>
      </c>
      <c r="B136" t="s">
        <v>175</v>
      </c>
      <c r="C136" t="s">
        <v>38</v>
      </c>
      <c r="D136" s="1">
        <v>43549</v>
      </c>
    </row>
    <row r="137" spans="1:4" x14ac:dyDescent="0.3">
      <c r="A137" s="2">
        <v>64.010000000000005</v>
      </c>
      <c r="B137" t="s">
        <v>176</v>
      </c>
      <c r="C137" t="s">
        <v>43</v>
      </c>
      <c r="D137" s="1">
        <v>43541</v>
      </c>
    </row>
  </sheetData>
  <autoFilter ref="A1:J137" xr:uid="{F7D872F8-32B4-4F0F-A6EE-1A6C4EAE6EA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Descriptive Statistics</vt:lpstr>
      <vt:lpstr>Sampling</vt:lpstr>
      <vt:lpstr>Pivot Table</vt:lpstr>
      <vt:lpstr>Duplicates by Formula</vt:lpstr>
      <vt:lpstr>Gaps</vt:lpstr>
      <vt:lpstr>Aging</vt:lpstr>
      <vt:lpstr>Subtotal</vt:lpstr>
      <vt:lpstr>Top &amp; Bottom Values</vt:lpstr>
      <vt:lpstr>Top Value Lookup</vt:lpstr>
      <vt:lpstr>Benford's Law</vt:lpstr>
      <vt:lpstr>Sample Basic Digit Test</vt:lpstr>
      <vt:lpstr>copyall</vt:lpstr>
      <vt:lpstr>copyobs</vt:lpstr>
      <vt:lpstr>end_num</vt:lpstr>
      <vt:lpstr>Veltronics_Unpaid_Invoices_SU19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Kromer</dc:creator>
  <cp:lastModifiedBy>My Pham</cp:lastModifiedBy>
  <dcterms:created xsi:type="dcterms:W3CDTF">2019-06-01T20:46:00Z</dcterms:created>
  <dcterms:modified xsi:type="dcterms:W3CDTF">2019-07-24T20:44:34Z</dcterms:modified>
</cp:coreProperties>
</file>